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505" windowHeight="4530" tabRatio="585" activeTab="0"/>
  </bookViews>
  <sheets>
    <sheet name="GDP &amp; Tourism" sheetId="1" r:id="rId1"/>
    <sheet name="External Trade" sheetId="2" r:id="rId2"/>
    <sheet name="Construction &amp; Real Estate" sheetId="3" r:id="rId3"/>
    <sheet name="CPI &amp; Commerce" sheetId="4" r:id="rId4"/>
    <sheet name="Demography &amp; Employment" sheetId="5" r:id="rId5"/>
    <sheet name="Labor &amp; Employment" sheetId="6" r:id="rId6"/>
    <sheet name="Money &amp; Finance" sheetId="7" r:id="rId7"/>
    <sheet name="Transport &amp; Communications" sheetId="8" r:id="rId8"/>
  </sheets>
  <definedNames>
    <definedName name="_xlnm.Print_Area" localSheetId="2">'Construction &amp; Real Estate'!$A$1:$J$45</definedName>
    <definedName name="_xlnm.Print_Area" localSheetId="4">'Demography &amp; Employment'!$A$1:$J$76</definedName>
    <definedName name="_xlnm.Print_Area" localSheetId="0">'GDP &amp; Tourism'!$A$1:$J$57</definedName>
    <definedName name="_xlnm.Print_Area" localSheetId="5">'Labor &amp; Employment'!$A$1:$K$73</definedName>
    <definedName name="_xlnm.Print_Area" localSheetId="6">'Money &amp; Finance'!$A$1:$I$63</definedName>
    <definedName name="_xlnm.Print_Area" localSheetId="7">'Transport &amp; Communications'!$A$1:$K$66</definedName>
  </definedNames>
  <calcPr fullCalcOnLoad="1"/>
</workbook>
</file>

<file path=xl/sharedStrings.xml><?xml version="1.0" encoding="utf-8"?>
<sst xmlns="http://schemas.openxmlformats.org/spreadsheetml/2006/main" count="542" uniqueCount="288">
  <si>
    <t>Q1</t>
  </si>
  <si>
    <t>Q2</t>
  </si>
  <si>
    <t>Q3</t>
  </si>
  <si>
    <t>Q4</t>
  </si>
  <si>
    <r>
      <t xml:space="preserve">     </t>
    </r>
    <r>
      <rPr>
        <u val="single"/>
        <sz val="10"/>
        <rFont val="Times New Roman"/>
        <family val="1"/>
      </rPr>
      <t>a. Units</t>
    </r>
  </si>
  <si>
    <t xml:space="preserve">         Residential</t>
  </si>
  <si>
    <t xml:space="preserve">         Industrial</t>
  </si>
  <si>
    <r>
      <t xml:space="preserve">      </t>
    </r>
    <r>
      <rPr>
        <u val="single"/>
        <sz val="10"/>
        <rFont val="Times New Roman"/>
        <family val="1"/>
      </rPr>
      <t>a. Units</t>
    </r>
  </si>
  <si>
    <t>C. Mortgage lending for purposes other</t>
  </si>
  <si>
    <t xml:space="preserve">      than acquisition of fixed assets</t>
  </si>
  <si>
    <t xml:space="preserve">         Philippines</t>
  </si>
  <si>
    <t xml:space="preserve">         Education</t>
  </si>
  <si>
    <t xml:space="preserve">        Philippines</t>
  </si>
  <si>
    <t>B. Commercial flights</t>
  </si>
  <si>
    <t xml:space="preserve">        Inner Harbour</t>
  </si>
  <si>
    <t xml:space="preserve">        Ka Ho Harbour</t>
  </si>
  <si>
    <t xml:space="preserve">        Border Gate</t>
  </si>
  <si>
    <t xml:space="preserve">       (MOP million)</t>
  </si>
  <si>
    <t>Official Statistics.  Reproduction of these data is allowed provided the source is quoted.</t>
  </si>
  <si>
    <t xml:space="preserve">        Outward</t>
  </si>
  <si>
    <t>-</t>
  </si>
  <si>
    <t xml:space="preserve"> </t>
  </si>
  <si>
    <t xml:space="preserve">         Commercial and office</t>
  </si>
  <si>
    <r>
      <t xml:space="preserve">      </t>
    </r>
    <r>
      <rPr>
        <u val="single"/>
        <sz val="10"/>
        <rFont val="Times New Roman"/>
        <family val="1"/>
      </rPr>
      <t>b. Gross floor area ('000 m</t>
    </r>
    <r>
      <rPr>
        <u val="single"/>
        <vertAlign val="superscript"/>
        <sz val="10"/>
        <rFont val="Times New Roman"/>
        <family val="1"/>
      </rPr>
      <t>2</t>
    </r>
    <r>
      <rPr>
        <u val="single"/>
        <sz val="10"/>
        <rFont val="Times New Roman"/>
        <family val="1"/>
      </rPr>
      <t>)</t>
    </r>
  </si>
  <si>
    <t>C. Units sold</t>
  </si>
  <si>
    <t xml:space="preserve">         100K and under (%)</t>
  </si>
  <si>
    <t xml:space="preserve">         Over 100K to 300K (%)</t>
  </si>
  <si>
    <t xml:space="preserve">         Over 300K to 500K (%)</t>
  </si>
  <si>
    <t xml:space="preserve">         Over 500K to 1000K (%)</t>
  </si>
  <si>
    <t xml:space="preserve">         Over 1000K (%)</t>
  </si>
  <si>
    <t xml:space="preserve">A. Newly incorporated companies </t>
  </si>
  <si>
    <t xml:space="preserve">         Construction (%)</t>
  </si>
  <si>
    <t xml:space="preserve">         Financial services (%)</t>
  </si>
  <si>
    <t xml:space="preserve">         Manufacturing (%)</t>
  </si>
  <si>
    <t>B. Dissolved companies</t>
  </si>
  <si>
    <r>
      <t xml:space="preserve">     </t>
    </r>
    <r>
      <rPr>
        <u val="single"/>
        <sz val="10"/>
        <rFont val="Times New Roman"/>
        <family val="1"/>
      </rPr>
      <t>a. From (%)</t>
    </r>
  </si>
  <si>
    <t xml:space="preserve">         Financial services</t>
  </si>
  <si>
    <t xml:space="preserve">         Construction</t>
  </si>
  <si>
    <t xml:space="preserve">         Retail and wholesale</t>
  </si>
  <si>
    <t xml:space="preserve">         Hotels and restaurants</t>
  </si>
  <si>
    <t xml:space="preserve">         Manufacturing</t>
  </si>
  <si>
    <t>F. Employed population ('000)</t>
  </si>
  <si>
    <r>
      <t xml:space="preserve">     </t>
    </r>
    <r>
      <rPr>
        <u val="single"/>
        <sz val="10"/>
        <rFont val="Times New Roman"/>
        <family val="1"/>
      </rPr>
      <t>a. Industry (%)</t>
    </r>
  </si>
  <si>
    <t xml:space="preserve">         Public administration, defense and</t>
  </si>
  <si>
    <r>
      <t xml:space="preserve">     </t>
    </r>
    <r>
      <rPr>
        <u val="single"/>
        <sz val="10"/>
        <rFont val="Times New Roman"/>
        <family val="1"/>
      </rPr>
      <t>b. Education level (%)</t>
    </r>
  </si>
  <si>
    <t xml:space="preserve">         Primary education</t>
  </si>
  <si>
    <t xml:space="preserve">         Tertiary education</t>
  </si>
  <si>
    <t>G. Unemployed population ('000)</t>
  </si>
  <si>
    <r>
      <t xml:space="preserve">     </t>
    </r>
    <r>
      <rPr>
        <u val="single"/>
        <sz val="10"/>
        <rFont val="Times New Roman"/>
        <family val="1"/>
      </rPr>
      <t>a. Searching for first job ('000)</t>
    </r>
  </si>
  <si>
    <t xml:space="preserve">      i) Education level (%)</t>
  </si>
  <si>
    <r>
      <t xml:space="preserve">     </t>
    </r>
    <r>
      <rPr>
        <u val="single"/>
        <sz val="10"/>
        <rFont val="Times New Roman"/>
        <family val="1"/>
      </rPr>
      <t>b. Searching for new job ('000)</t>
    </r>
  </si>
  <si>
    <t xml:space="preserve">     i) Previous industry of employment (%)</t>
  </si>
  <si>
    <t xml:space="preserve">     ii) Education level (%)</t>
  </si>
  <si>
    <r>
      <t xml:space="preserve">     </t>
    </r>
    <r>
      <rPr>
        <u val="single"/>
        <sz val="10"/>
        <rFont val="Times New Roman"/>
        <family val="1"/>
      </rPr>
      <t>From (%)</t>
    </r>
  </si>
  <si>
    <t xml:space="preserve">        Mainland China</t>
  </si>
  <si>
    <t xml:space="preserve">        Thailand</t>
  </si>
  <si>
    <t>I. Total number of non-resident workers</t>
  </si>
  <si>
    <r>
      <t xml:space="preserve">    </t>
    </r>
    <r>
      <rPr>
        <u val="single"/>
        <sz val="10"/>
        <rFont val="Times New Roman"/>
        <family val="1"/>
      </rPr>
      <t>b. Industry (%)</t>
    </r>
  </si>
  <si>
    <t xml:space="preserve">        Manufacturing</t>
  </si>
  <si>
    <t xml:space="preserve">        Hotels and restaurants</t>
  </si>
  <si>
    <t xml:space="preserve">        Construction</t>
  </si>
  <si>
    <t xml:space="preserve">  Nominal growth rate (%)</t>
  </si>
  <si>
    <t xml:space="preserve">  Real growth rate (%)</t>
  </si>
  <si>
    <t>IV. PRIVATE CONSTRUCTION &amp; REAL ESTATE</t>
  </si>
  <si>
    <t>X. TRANSPORT</t>
  </si>
  <si>
    <t>XI. COMMUNICATIONS</t>
  </si>
  <si>
    <t>-</t>
  </si>
  <si>
    <t>VI. COMMERCE</t>
  </si>
  <si>
    <t>V. CONSUMER PRICE INDEX</t>
  </si>
  <si>
    <t>A. Composite Consumer Price Index</t>
  </si>
  <si>
    <t xml:space="preserve">      Clothing and footwear</t>
  </si>
  <si>
    <t xml:space="preserve">      Household goods</t>
  </si>
  <si>
    <t xml:space="preserve">      Health</t>
  </si>
  <si>
    <t xml:space="preserve">      Transport and communications</t>
  </si>
  <si>
    <t>… Not available</t>
  </si>
  <si>
    <t>..  Not applicable</t>
  </si>
  <si>
    <t>..     Not applicable</t>
  </si>
  <si>
    <t>…   Not available</t>
  </si>
  <si>
    <t>VIII. LABOR &amp; EMPLOYMENT (CON'T)</t>
  </si>
  <si>
    <t>A. Licensed vehicles ('000)</t>
  </si>
  <si>
    <r>
      <t xml:space="preserve">      </t>
    </r>
    <r>
      <rPr>
        <u val="single"/>
        <sz val="10"/>
        <rFont val="Times New Roman"/>
        <family val="1"/>
      </rPr>
      <t>a. CPI (A)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</si>
  <si>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r>
      <t xml:space="preserve">      </t>
    </r>
    <r>
      <rPr>
        <u val="single"/>
        <sz val="10"/>
        <rFont val="Times New Roman"/>
        <family val="1"/>
      </rPr>
      <t>b. CPI (B)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b</t>
    </r>
  </si>
  <si>
    <t>Q3</t>
  </si>
  <si>
    <t>Oct. 1999 - Sept. 2000=100</t>
  </si>
  <si>
    <t xml:space="preserve">      Rent and housing expenses</t>
  </si>
  <si>
    <t xml:space="preserve">      Tobacco and alcoholic beverages </t>
  </si>
  <si>
    <t xml:space="preserve">      Education and leisure</t>
  </si>
  <si>
    <t xml:space="preserve">      Other goods and services</t>
  </si>
  <si>
    <t>r  Rectified data</t>
  </si>
  <si>
    <t xml:space="preserve">        Transit</t>
  </si>
  <si>
    <t>D. Seaborne container throughput</t>
  </si>
  <si>
    <t>I. GROSS DOMESTIC PRODUCT</t>
  </si>
  <si>
    <r>
      <t xml:space="preserve">490.7 </t>
    </r>
    <r>
      <rPr>
        <vertAlign val="superscript"/>
        <sz val="10"/>
        <rFont val="Times New Roman"/>
        <family val="1"/>
      </rPr>
      <t>r</t>
    </r>
  </si>
  <si>
    <r>
      <t xml:space="preserve">-5.5 </t>
    </r>
    <r>
      <rPr>
        <vertAlign val="superscript"/>
        <sz val="10"/>
        <rFont val="Times New Roman"/>
        <family val="1"/>
      </rPr>
      <t>r</t>
    </r>
  </si>
  <si>
    <r>
      <t>-3.0</t>
    </r>
    <r>
      <rPr>
        <vertAlign val="superscript"/>
        <sz val="10"/>
        <rFont val="Times New Roman"/>
        <family val="1"/>
      </rPr>
      <t xml:space="preserve"> r</t>
    </r>
  </si>
  <si>
    <r>
      <t xml:space="preserve">113.1 </t>
    </r>
    <r>
      <rPr>
        <vertAlign val="superscript"/>
        <sz val="10"/>
        <rFont val="Times New Roman"/>
        <family val="1"/>
      </rPr>
      <t>r</t>
    </r>
  </si>
  <si>
    <t xml:space="preserve">      Foodstuffs and beverages</t>
  </si>
  <si>
    <t>a  CPI (A) reflects the price changes of 54% of resident households.  Their average monthly expenditure ranges from MOP3,000 to MOP9,999.</t>
  </si>
  <si>
    <t>b  CPI (B) reflects the price changes of 26% of resident households.  Their average monthly expenditure ranges from MOP10,000 to MOP19,999.</t>
  </si>
  <si>
    <t xml:space="preserve">       Cars (%)</t>
  </si>
  <si>
    <t xml:space="preserve">       Motorcycles (%)</t>
  </si>
  <si>
    <t xml:space="preserve">       Arrivals</t>
  </si>
  <si>
    <t xml:space="preserve">       Departures</t>
  </si>
  <si>
    <t>C. Containerized cargo (tonnes)</t>
  </si>
  <si>
    <t xml:space="preserve">        Checkpoint at CoTai</t>
  </si>
  <si>
    <t xml:space="preserve">      (TEU)ª</t>
  </si>
  <si>
    <t>E. Air Cargo (tonnes)</t>
  </si>
  <si>
    <t>a  Twenty-foot Equivalent Unit (the standardized container size of 20 feet x 8 feet x 8 feet)</t>
  </si>
  <si>
    <t>A. Buildings started</t>
  </si>
  <si>
    <t>B. Buildings completed</t>
  </si>
  <si>
    <t>D. Property mortgage loans (numbers)</t>
  </si>
  <si>
    <t>-  Absolute value equals zero</t>
  </si>
  <si>
    <t xml:space="preserve">         Retail and wholesale (%)</t>
  </si>
  <si>
    <t xml:space="preserve">         Electricity, gas and water supply</t>
  </si>
  <si>
    <t xml:space="preserve">         Other community, social and personal services</t>
  </si>
  <si>
    <t xml:space="preserve">Q2 </t>
  </si>
  <si>
    <t xml:space="preserve">               compulsory social security</t>
  </si>
  <si>
    <t xml:space="preserve">        Transport, storage and communications</t>
  </si>
  <si>
    <t xml:space="preserve">         No schooling/Pre-school education</t>
  </si>
  <si>
    <t xml:space="preserve">         Junior middle education</t>
  </si>
  <si>
    <t xml:space="preserve">         Senior middle education</t>
  </si>
  <si>
    <t>H. Entry of non-resident workers</t>
  </si>
  <si>
    <t xml:space="preserve">        Other community, social and personal services</t>
  </si>
  <si>
    <t xml:space="preserve">  GDP per capita (at current prices, MOP '000)</t>
  </si>
  <si>
    <t xml:space="preserve">  Gross domestic product (at current prices, MOP 100 million)</t>
  </si>
  <si>
    <t>No. 3</t>
  </si>
  <si>
    <t>Q1 to Q3</t>
  </si>
  <si>
    <t>II. TOURISM</t>
  </si>
  <si>
    <t>A. Visitor arrivals ('000)</t>
  </si>
  <si>
    <r>
      <t xml:space="preserve">     </t>
    </r>
    <r>
      <rPr>
        <u val="single"/>
        <sz val="10"/>
        <rFont val="Times New Roman"/>
        <family val="1"/>
      </rPr>
      <t>a. By (%)</t>
    </r>
  </si>
  <si>
    <t xml:space="preserve">         Sea</t>
  </si>
  <si>
    <t xml:space="preserve">         Land</t>
  </si>
  <si>
    <t xml:space="preserve">         Air</t>
  </si>
  <si>
    <r>
      <t xml:space="preserve">      </t>
    </r>
    <r>
      <rPr>
        <u val="single"/>
        <sz val="10"/>
        <rFont val="Times New Roman"/>
        <family val="1"/>
      </rPr>
      <t>b. From (%)</t>
    </r>
  </si>
  <si>
    <t xml:space="preserve">          Mainland China</t>
  </si>
  <si>
    <t xml:space="preserve">          Hong Kong</t>
  </si>
  <si>
    <t xml:space="preserve">          Taiwan</t>
  </si>
  <si>
    <t xml:space="preserve">          Southeast Asia</t>
  </si>
  <si>
    <t xml:space="preserve">          Europe</t>
  </si>
  <si>
    <t xml:space="preserve">          Americas</t>
  </si>
  <si>
    <t>B. Hotel occupancy rate (%)</t>
  </si>
  <si>
    <t>C. Average length of stay of visitors</t>
  </si>
  <si>
    <t>…</t>
  </si>
  <si>
    <t xml:space="preserve">         (days)</t>
  </si>
  <si>
    <t>D. Per-capita spending of visitors</t>
  </si>
  <si>
    <t xml:space="preserve">         (MOP)</t>
  </si>
  <si>
    <t>E. Residents' departures ('000)</t>
  </si>
  <si>
    <r>
      <t xml:space="preserve">     </t>
    </r>
    <r>
      <rPr>
        <u val="single"/>
        <sz val="10"/>
        <rFont val="Times New Roman"/>
        <family val="1"/>
      </rPr>
      <t>By (%)</t>
    </r>
  </si>
  <si>
    <t>r   Rectified data</t>
  </si>
  <si>
    <r>
      <t>Alameda Dr. Carlos d' Assumpção, No.411-417, "Dynasty Plaza" Bldg., 17</t>
    </r>
    <r>
      <rPr>
        <vertAlign val="superscript"/>
        <sz val="8"/>
        <rFont val="Times New Roman"/>
        <family val="1"/>
      </rPr>
      <t>th</t>
    </r>
    <r>
      <rPr>
        <sz val="8"/>
        <rFont val="Times New Roman"/>
        <family val="1"/>
      </rPr>
      <t xml:space="preserve"> floor       Tel: 3995311         Fax: 307825</t>
    </r>
  </si>
  <si>
    <t>Edition of December 2001</t>
  </si>
  <si>
    <t>E-Mail:  info@dsec.gov.mo          Homepage:  http://www.dsec.gov.mo</t>
  </si>
  <si>
    <r>
      <t>53.7</t>
    </r>
    <r>
      <rPr>
        <vertAlign val="superscript"/>
        <sz val="10"/>
        <rFont val="Times New Roman"/>
        <family val="1"/>
      </rPr>
      <t>r</t>
    </r>
  </si>
  <si>
    <r>
      <t>98 074</t>
    </r>
    <r>
      <rPr>
        <vertAlign val="superscript"/>
        <sz val="9"/>
        <rFont val="Times New Roman"/>
        <family val="1"/>
      </rPr>
      <t>r</t>
    </r>
  </si>
  <si>
    <r>
      <t xml:space="preserve">        </t>
    </r>
    <r>
      <rPr>
        <sz val="9"/>
        <rFont val="Times New Roman"/>
        <family val="1"/>
      </rPr>
      <t>Inward</t>
    </r>
  </si>
  <si>
    <r>
      <t>17 896</t>
    </r>
    <r>
      <rPr>
        <vertAlign val="superscript"/>
        <sz val="9"/>
        <rFont val="Times New Roman"/>
        <family val="1"/>
      </rPr>
      <t>r</t>
    </r>
  </si>
  <si>
    <r>
      <t xml:space="preserve">     </t>
    </r>
    <r>
      <rPr>
        <u val="single"/>
        <sz val="9"/>
        <rFont val="Times New Roman"/>
        <family val="1"/>
      </rPr>
      <t>Via</t>
    </r>
  </si>
  <si>
    <r>
      <t>33 947</t>
    </r>
    <r>
      <rPr>
        <vertAlign val="superscript"/>
        <sz val="9"/>
        <rFont val="Times New Roman"/>
        <family val="1"/>
      </rPr>
      <t>r</t>
    </r>
  </si>
  <si>
    <t>A. Telephone lines ('000)</t>
  </si>
  <si>
    <t>B. Mobile telephone lines ('000)</t>
  </si>
  <si>
    <t>C. Pager subscribers ('000)</t>
  </si>
  <si>
    <r>
      <t>9.4</t>
    </r>
    <r>
      <rPr>
        <vertAlign val="superscript"/>
        <sz val="9"/>
        <rFont val="Times New Roman"/>
        <family val="1"/>
      </rPr>
      <t>r</t>
    </r>
  </si>
  <si>
    <t>D. Internet subscribers ('000)</t>
  </si>
  <si>
    <t>E. Outgoing mail ('000)</t>
  </si>
  <si>
    <t xml:space="preserve">… </t>
  </si>
  <si>
    <t xml:space="preserve">.. </t>
  </si>
  <si>
    <t>VII. DEMOGRAPHY &amp; SOCIETY</t>
  </si>
  <si>
    <t>III. EXTERNAL TRADE</t>
  </si>
  <si>
    <t>Q1 to Q3</t>
  </si>
  <si>
    <t>Q3</t>
  </si>
  <si>
    <t>Q4</t>
  </si>
  <si>
    <t>Q1</t>
  </si>
  <si>
    <t>Q2</t>
  </si>
  <si>
    <t>A. Total imports (MOP million)</t>
  </si>
  <si>
    <r>
      <t xml:space="preserve">     </t>
    </r>
    <r>
      <rPr>
        <u val="single"/>
        <sz val="10"/>
        <rFont val="Times New Roman"/>
        <family val="1"/>
      </rPr>
      <t>a. From</t>
    </r>
  </si>
  <si>
    <t xml:space="preserve">         Mainland China</t>
  </si>
  <si>
    <t xml:space="preserve">         Hong Kong</t>
  </si>
  <si>
    <t xml:space="preserve">         Taiwan</t>
  </si>
  <si>
    <t xml:space="preserve">         European Union</t>
  </si>
  <si>
    <t xml:space="preserve">               Germany</t>
  </si>
  <si>
    <t xml:space="preserve">               United Kingdom</t>
  </si>
  <si>
    <t xml:space="preserve">         Japan</t>
  </si>
  <si>
    <t xml:space="preserve">         U.S.A.</t>
  </si>
  <si>
    <r>
      <t xml:space="preserve">     </t>
    </r>
    <r>
      <rPr>
        <u val="single"/>
        <sz val="10"/>
        <rFont val="Times New Roman"/>
        <family val="1"/>
      </rPr>
      <t>b. Of</t>
    </r>
  </si>
  <si>
    <t xml:space="preserve">         Consumer goods</t>
  </si>
  <si>
    <t xml:space="preserve">                 Foodstuffs, beverages and tobacco</t>
  </si>
  <si>
    <t xml:space="preserve">                 Clothing and footwear</t>
  </si>
  <si>
    <t xml:space="preserve">                 Motor vehicles</t>
  </si>
  <si>
    <t xml:space="preserve">         Raw materials and semi-manufactures</t>
  </si>
  <si>
    <t xml:space="preserve">                 Textile materials</t>
  </si>
  <si>
    <t xml:space="preserve">                 Construction materials</t>
  </si>
  <si>
    <t xml:space="preserve">                 Others</t>
  </si>
  <si>
    <t xml:space="preserve">         Fuels and lubricants</t>
  </si>
  <si>
    <t xml:space="preserve">         Capital goods</t>
  </si>
  <si>
    <t>B. Total exports (MOP million)</t>
  </si>
  <si>
    <r>
      <t xml:space="preserve">     </t>
    </r>
    <r>
      <rPr>
        <u val="single"/>
        <sz val="10"/>
        <rFont val="Times New Roman"/>
        <family val="1"/>
      </rPr>
      <t>a. To</t>
    </r>
  </si>
  <si>
    <t xml:space="preserve">        U.S.A.</t>
  </si>
  <si>
    <t xml:space="preserve">        European Union</t>
  </si>
  <si>
    <t xml:space="preserve">               France</t>
  </si>
  <si>
    <r>
      <t xml:space="preserve">     </t>
    </r>
    <r>
      <rPr>
        <u val="single"/>
        <sz val="10"/>
        <rFont val="Times New Roman"/>
        <family val="1"/>
      </rPr>
      <t xml:space="preserve">b. Of </t>
    </r>
  </si>
  <si>
    <t xml:space="preserve">         Clothing</t>
  </si>
  <si>
    <t xml:space="preserve">                 Knitted</t>
  </si>
  <si>
    <t xml:space="preserve">                 Woven</t>
  </si>
  <si>
    <t xml:space="preserve">         Other textile products</t>
  </si>
  <si>
    <t xml:space="preserve">         Machinery, apparatus and parts</t>
  </si>
  <si>
    <t xml:space="preserve">         Footwear</t>
  </si>
  <si>
    <t>C. Balance of trade (MOP million)</t>
  </si>
  <si>
    <t>Note:  The external trade statistics of 2001 are subject to revisions later on.</t>
  </si>
  <si>
    <t xml:space="preserve">- </t>
  </si>
  <si>
    <t>A. Estimates of residents  (end of the period, '000)</t>
  </si>
  <si>
    <t>B. Births</t>
  </si>
  <si>
    <t>C. Deaths</t>
  </si>
  <si>
    <r>
      <t>328</t>
    </r>
    <r>
      <rPr>
        <b/>
        <vertAlign val="superscript"/>
        <sz val="10"/>
        <rFont val="Times New Roman"/>
        <family val="1"/>
      </rPr>
      <t>r</t>
    </r>
  </si>
  <si>
    <t>D. Marriages</t>
  </si>
  <si>
    <t>E. Persons authorized to reside in Macao</t>
  </si>
  <si>
    <t xml:space="preserve">         Hong Kong</t>
  </si>
  <si>
    <t xml:space="preserve">         Thailand</t>
  </si>
  <si>
    <t>F. Entry of legal immigrants from Mainland China</t>
  </si>
  <si>
    <r>
      <t xml:space="preserve">    </t>
    </r>
    <r>
      <rPr>
        <u val="single"/>
        <sz val="10"/>
        <rFont val="Times New Roman"/>
        <family val="1"/>
      </rPr>
      <t>Age (%)</t>
    </r>
  </si>
  <si>
    <t xml:space="preserve">           0-14</t>
  </si>
  <si>
    <t xml:space="preserve">         15-29</t>
  </si>
  <si>
    <t xml:space="preserve">         30-44</t>
  </si>
  <si>
    <t xml:space="preserve">         45-59</t>
  </si>
  <si>
    <t xml:space="preserve">         60 and up</t>
  </si>
  <si>
    <t>G. Crimes</t>
  </si>
  <si>
    <r>
      <t xml:space="preserve">      </t>
    </r>
    <r>
      <rPr>
        <sz val="10"/>
        <rFont val="Times New Roman"/>
        <family val="1"/>
      </rPr>
      <t>Property infringement (%)</t>
    </r>
  </si>
  <si>
    <t xml:space="preserve">      Personal violation (%)</t>
  </si>
  <si>
    <r>
      <t xml:space="preserve">    </t>
    </r>
    <r>
      <rPr>
        <sz val="10"/>
        <rFont val="Times New Roman"/>
        <family val="1"/>
      </rPr>
      <t xml:space="preserve"> Social well-being disturbance (%)</t>
    </r>
  </si>
  <si>
    <t xml:space="preserve">      </t>
  </si>
  <si>
    <t>VIII. LABOR &amp; EMPLOYMENT</t>
  </si>
  <si>
    <t>A. Unemployment rate (%)</t>
  </si>
  <si>
    <t>B. Underemployment rate (%)</t>
  </si>
  <si>
    <t>C. Labor force participation rate (%)</t>
  </si>
  <si>
    <r>
      <t>D. Vacancies</t>
    </r>
    <r>
      <rPr>
        <b/>
        <vertAlign val="superscript"/>
        <sz val="10"/>
        <rFont val="Times New Roman"/>
        <family val="1"/>
      </rPr>
      <t>a</t>
    </r>
  </si>
  <si>
    <t xml:space="preserve">          Manufacturing</t>
  </si>
  <si>
    <t xml:space="preserve">          Hotels and restaurants</t>
  </si>
  <si>
    <t xml:space="preserve">          Financial services</t>
  </si>
  <si>
    <t xml:space="preserve">          Retail and wholesale</t>
  </si>
  <si>
    <t xml:space="preserve">          Transport, storage and communications</t>
  </si>
  <si>
    <t xml:space="preserve">          Electricity, gas and water supply</t>
  </si>
  <si>
    <t>E. Median monthly employment income</t>
  </si>
  <si>
    <t xml:space="preserve">      (MOP'000)</t>
  </si>
  <si>
    <t xml:space="preserve">         Public administration, defense and compulsory</t>
  </si>
  <si>
    <t xml:space="preserve">              social security</t>
  </si>
  <si>
    <t xml:space="preserve">         Transport, storage and communications</t>
  </si>
  <si>
    <t>a  Starting from 2000, information relating to manufacturing, hotels and restaurants, financial services, electricity, gas and water supply will be released for</t>
  </si>
  <si>
    <r>
      <t xml:space="preserve">    the 1</t>
    </r>
    <r>
      <rPr>
        <vertAlign val="superscript"/>
        <sz val="8"/>
        <rFont val="Times New Roman"/>
        <family val="1"/>
      </rPr>
      <t>st</t>
    </r>
    <r>
      <rPr>
        <sz val="8"/>
        <rFont val="Times New Roman"/>
        <family val="1"/>
      </rPr>
      <t xml:space="preserve"> and 3</t>
    </r>
    <r>
      <rPr>
        <vertAlign val="superscript"/>
        <sz val="8"/>
        <rFont val="Times New Roman"/>
        <family val="1"/>
      </rPr>
      <t>rd</t>
    </r>
    <r>
      <rPr>
        <sz val="8"/>
        <rFont val="Times New Roman"/>
        <family val="1"/>
      </rPr>
      <t xml:space="preserve"> quarters and information on retail and wholesale, transport, storage and communications will be released for the 2</t>
    </r>
    <r>
      <rPr>
        <vertAlign val="superscript"/>
        <sz val="8"/>
        <rFont val="Times New Roman"/>
        <family val="1"/>
      </rPr>
      <t>nd</t>
    </r>
    <r>
      <rPr>
        <sz val="8"/>
        <rFont val="Times New Roman"/>
        <family val="1"/>
      </rPr>
      <t xml:space="preserve"> and 4</t>
    </r>
    <r>
      <rPr>
        <vertAlign val="superscript"/>
        <sz val="8"/>
        <rFont val="Times New Roman"/>
        <family val="1"/>
      </rPr>
      <t>th</t>
    </r>
    <r>
      <rPr>
        <sz val="8"/>
        <rFont val="Times New Roman"/>
        <family val="1"/>
      </rPr>
      <t xml:space="preserve"> quarters.</t>
    </r>
  </si>
  <si>
    <t>… Not available              .. Not applicable             r  Rectified data</t>
  </si>
  <si>
    <t xml:space="preserve">… </t>
  </si>
  <si>
    <t xml:space="preserve">.. </t>
  </si>
  <si>
    <t xml:space="preserve">Q3 </t>
  </si>
  <si>
    <t>..  Not applicable      -  Absolute value equals zero</t>
  </si>
  <si>
    <t>IX. MONEY &amp; FINANCE</t>
  </si>
  <si>
    <t>End of period balances</t>
  </si>
  <si>
    <t>Q3</t>
  </si>
  <si>
    <t>Q4</t>
  </si>
  <si>
    <t>Q1</t>
  </si>
  <si>
    <t>Q2</t>
  </si>
  <si>
    <r>
      <t>A. Money supply (MOP 100 million)</t>
    </r>
    <r>
      <rPr>
        <b/>
        <vertAlign val="superscript"/>
        <sz val="10"/>
        <rFont val="Times New Roman"/>
        <family val="1"/>
      </rPr>
      <t>a</t>
    </r>
  </si>
  <si>
    <r>
      <t xml:space="preserve">     </t>
    </r>
    <r>
      <rPr>
        <u val="single"/>
        <sz val="10"/>
        <rFont val="Times New Roman"/>
        <family val="1"/>
      </rPr>
      <t>a. M1</t>
    </r>
    <r>
      <rPr>
        <u val="single"/>
        <vertAlign val="superscript"/>
        <sz val="10"/>
        <rFont val="Times New Roman"/>
        <family val="1"/>
      </rPr>
      <t>b</t>
    </r>
  </si>
  <si>
    <t xml:space="preserve">         MOP</t>
  </si>
  <si>
    <t xml:space="preserve">         HKD</t>
  </si>
  <si>
    <r>
      <t xml:space="preserve">     </t>
    </r>
    <r>
      <rPr>
        <u val="single"/>
        <sz val="10"/>
        <rFont val="Times New Roman"/>
        <family val="1"/>
      </rPr>
      <t>b. M2</t>
    </r>
  </si>
  <si>
    <r>
      <t>B. Residents' deposits (MOP 100 million)</t>
    </r>
    <r>
      <rPr>
        <b/>
        <vertAlign val="superscript"/>
        <sz val="10"/>
        <rFont val="Times New Roman"/>
        <family val="1"/>
      </rPr>
      <t>a</t>
    </r>
  </si>
  <si>
    <r>
      <t xml:space="preserve">     </t>
    </r>
    <r>
      <rPr>
        <u val="single"/>
        <sz val="10"/>
        <rFont val="Times New Roman"/>
        <family val="1"/>
      </rPr>
      <t>a. Time deposits</t>
    </r>
  </si>
  <si>
    <r>
      <t xml:space="preserve">     </t>
    </r>
    <r>
      <rPr>
        <u val="single"/>
        <sz val="10"/>
        <rFont val="Times New Roman"/>
        <family val="1"/>
      </rPr>
      <t>b. Savings deposits</t>
    </r>
  </si>
  <si>
    <r>
      <t xml:space="preserve">    </t>
    </r>
    <r>
      <rPr>
        <u val="single"/>
        <sz val="10"/>
        <rFont val="Times New Roman"/>
        <family val="1"/>
      </rPr>
      <t xml:space="preserve"> c. Demand deposits</t>
    </r>
  </si>
  <si>
    <r>
      <t>C. Credit to private sector</t>
    </r>
    <r>
      <rPr>
        <b/>
        <vertAlign val="superscript"/>
        <sz val="10"/>
        <rFont val="Times New Roman"/>
        <family val="1"/>
      </rPr>
      <t>a</t>
    </r>
  </si>
  <si>
    <t xml:space="preserve">      (MOP 100 million)</t>
  </si>
  <si>
    <r>
      <t>D. Domestic credit (sectoral distribution)</t>
    </r>
    <r>
      <rPr>
        <b/>
        <vertAlign val="superscript"/>
        <sz val="10"/>
        <rFont val="Times New Roman"/>
        <family val="1"/>
      </rPr>
      <t>a</t>
    </r>
  </si>
  <si>
    <t xml:space="preserve">       (MOP million)</t>
  </si>
  <si>
    <t xml:space="preserve">       Manufacturing</t>
  </si>
  <si>
    <t xml:space="preserve">       Construction</t>
  </si>
  <si>
    <t xml:space="preserve">       Trade</t>
  </si>
  <si>
    <t xml:space="preserve">       Hotels and restaurants</t>
  </si>
  <si>
    <t xml:space="preserve">       To Individuals for home ownership</t>
  </si>
  <si>
    <r>
      <t xml:space="preserve">E. Average exchange rates </t>
    </r>
    <r>
      <rPr>
        <b/>
        <vertAlign val="superscript"/>
        <sz val="10"/>
        <rFont val="Times New Roman"/>
        <family val="1"/>
      </rPr>
      <t>c</t>
    </r>
  </si>
  <si>
    <t xml:space="preserve">       (per 100 units of foreign currency)</t>
  </si>
  <si>
    <t xml:space="preserve">       US Dollar</t>
  </si>
  <si>
    <t xml:space="preserve">       EURO</t>
  </si>
  <si>
    <t xml:space="preserve">       Japanese Yen</t>
  </si>
  <si>
    <t xml:space="preserve">       Reminbi</t>
  </si>
  <si>
    <t>c    Average of the values within the period.</t>
  </si>
  <si>
    <t>Source: Monetary Authority of Macao</t>
  </si>
  <si>
    <t>b   In January 2001, the definition of M1 was revised to include only the currency in circulation and demand deposits, and the savings deposits became part of</t>
  </si>
  <si>
    <t>a   Figures for the years of 2000 and 2001 are adjusted in compliance with the definition of residency recommended by the International Monetary Fund (IMF).</t>
  </si>
  <si>
    <t xml:space="preserve">     Figures for the years of 1998 and 1999 will be subject to revision later on.</t>
  </si>
  <si>
    <t xml:space="preserve">     the quasi monetary liabilities.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</si>
</sst>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#,##0.00_ "/>
    <numFmt numFmtId="178" formatCode="#,##0_ "/>
    <numFmt numFmtId="179" formatCode="m&quot;月&quot;d&quot;日&quot;"/>
    <numFmt numFmtId="180" formatCode="0.0_);[Red]\(0.0\)"/>
    <numFmt numFmtId="181" formatCode="_-* #,##0.0_-;\-* #,##0.0_-;_-* &quot;-&quot;??_-;_-@_-"/>
    <numFmt numFmtId="182" formatCode="0.00_);[Red]\(0.00\)"/>
    <numFmt numFmtId="183" formatCode="0_);[Red]\(0\)"/>
    <numFmt numFmtId="184" formatCode="0_ "/>
    <numFmt numFmtId="185" formatCode="#,##0.0_ "/>
    <numFmt numFmtId="186" formatCode="#,##0_);[Red]\(#,##0\)"/>
    <numFmt numFmtId="187" formatCode="0.00_ "/>
    <numFmt numFmtId="188" formatCode="#,##0.0_);[Red]\(#,##0.0\)"/>
    <numFmt numFmtId="189" formatCode="0.0"/>
    <numFmt numFmtId="190" formatCode="#.0"/>
    <numFmt numFmtId="191" formatCode="\=#/100"/>
    <numFmt numFmtId="192" formatCode="#/100"/>
    <numFmt numFmtId="193" formatCode="#\ ##0.00_ "/>
    <numFmt numFmtId="194" formatCode="#\ ###\ ##0_ "/>
    <numFmt numFmtId="195" formatCode="0.0000_ "/>
    <numFmt numFmtId="196" formatCode="0.0%"/>
    <numFmt numFmtId="197" formatCode="\+0.0"/>
    <numFmt numFmtId="198" formatCode="\-0.0"/>
    <numFmt numFmtId="199" formatCode="0.0000"/>
    <numFmt numFmtId="200" formatCode="###\,##0.0"/>
    <numFmt numFmtId="201" formatCode="#\,##0"/>
    <numFmt numFmtId="202" formatCode="#\,##0.0"/>
    <numFmt numFmtId="203" formatCode="###0.0"/>
    <numFmt numFmtId="204" formatCode="#,##0.0"/>
    <numFmt numFmtId="205" formatCode="###0"/>
    <numFmt numFmtId="206" formatCode="#\ ###.0,"/>
    <numFmt numFmtId="207" formatCode="###,##0.0_ "/>
    <numFmt numFmtId="208" formatCode="##0"/>
    <numFmt numFmtId="209" formatCode="#\,##0_ "/>
    <numFmt numFmtId="210" formatCode="#\ ###"/>
    <numFmt numFmtId="211" formatCode="#\ ###\ ##0\ "/>
    <numFmt numFmtId="212" formatCode="#\,##0.0_ "/>
    <numFmt numFmtId="213" formatCode="###,##0.0"/>
    <numFmt numFmtId="214" formatCode="#.#0"/>
    <numFmt numFmtId="215" formatCode="0.0000_);[Red]\(0.0000\)"/>
  </numFmts>
  <fonts count="3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2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vertAlign val="superscript"/>
      <sz val="8"/>
      <name val="Times New Roman"/>
      <family val="1"/>
    </font>
    <font>
      <u val="single"/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新細明體"/>
      <family val="1"/>
    </font>
    <font>
      <b/>
      <sz val="9"/>
      <name val="新細明體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76" fontId="3" fillId="0" borderId="0" xfId="0" applyNumberFormat="1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right"/>
    </xf>
    <xf numFmtId="194" fontId="3" fillId="0" borderId="0" xfId="0" applyNumberFormat="1" applyFont="1" applyBorder="1" applyAlignment="1">
      <alignment horizontal="right"/>
    </xf>
    <xf numFmtId="187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178" fontId="3" fillId="0" borderId="1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9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/>
    </xf>
    <xf numFmtId="186" fontId="3" fillId="0" borderId="9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Alignment="1">
      <alignment horizontal="right"/>
    </xf>
    <xf numFmtId="186" fontId="3" fillId="0" borderId="1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10" xfId="0" applyFont="1" applyBorder="1" applyAlignment="1">
      <alignment/>
    </xf>
    <xf numFmtId="178" fontId="3" fillId="0" borderId="10" xfId="15" applyNumberFormat="1" applyFont="1" applyBorder="1" applyAlignment="1">
      <alignment horizontal="right"/>
    </xf>
    <xf numFmtId="178" fontId="3" fillId="0" borderId="0" xfId="15" applyNumberFormat="1" applyFont="1" applyBorder="1" applyAlignment="1">
      <alignment horizontal="right"/>
    </xf>
    <xf numFmtId="186" fontId="3" fillId="0" borderId="0" xfId="15" applyNumberFormat="1" applyFont="1" applyBorder="1" applyAlignment="1">
      <alignment horizontal="right"/>
    </xf>
    <xf numFmtId="186" fontId="3" fillId="0" borderId="9" xfId="0" applyNumberFormat="1" applyFont="1" applyBorder="1" applyAlignment="1" quotePrefix="1">
      <alignment horizontal="right"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0" fontId="3" fillId="0" borderId="0" xfId="0" applyNumberFormat="1" applyFont="1" applyBorder="1" applyAlignment="1">
      <alignment horizontal="right"/>
    </xf>
    <xf numFmtId="180" fontId="3" fillId="0" borderId="9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right"/>
    </xf>
    <xf numFmtId="185" fontId="3" fillId="0" borderId="9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201" fontId="3" fillId="0" borderId="9" xfId="0" applyNumberFormat="1" applyFont="1" applyBorder="1" applyAlignment="1">
      <alignment horizontal="right"/>
    </xf>
    <xf numFmtId="201" fontId="3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202" fontId="3" fillId="0" borderId="9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3" fillId="0" borderId="5" xfId="0" applyFont="1" applyBorder="1" applyAlignment="1">
      <alignment horizontal="center"/>
    </xf>
    <xf numFmtId="0" fontId="5" fillId="0" borderId="9" xfId="0" applyFont="1" applyBorder="1" applyAlignment="1">
      <alignment/>
    </xf>
    <xf numFmtId="201" fontId="24" fillId="0" borderId="0" xfId="0" applyNumberFormat="1" applyFont="1" applyAlignment="1">
      <alignment/>
    </xf>
    <xf numFmtId="0" fontId="5" fillId="0" borderId="9" xfId="0" applyFont="1" applyBorder="1" applyAlignment="1">
      <alignment horizontal="right"/>
    </xf>
    <xf numFmtId="0" fontId="3" fillId="0" borderId="7" xfId="0" applyFont="1" applyBorder="1" applyAlignment="1">
      <alignment/>
    </xf>
    <xf numFmtId="185" fontId="3" fillId="0" borderId="7" xfId="0" applyNumberFormat="1" applyFont="1" applyBorder="1" applyAlignment="1">
      <alignment horizontal="right"/>
    </xf>
    <xf numFmtId="185" fontId="3" fillId="0" borderId="2" xfId="0" applyNumberFormat="1" applyFont="1" applyBorder="1" applyAlignment="1">
      <alignment horizontal="right"/>
    </xf>
    <xf numFmtId="185" fontId="3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6" fontId="5" fillId="0" borderId="0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178" fontId="5" fillId="0" borderId="9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85" fontId="3" fillId="0" borderId="10" xfId="0" applyNumberFormat="1" applyFont="1" applyBorder="1" applyAlignment="1">
      <alignment horizontal="right"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8" fontId="3" fillId="0" borderId="1" xfId="0" applyNumberFormat="1" applyFont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176" fontId="5" fillId="0" borderId="1" xfId="0" applyNumberFormat="1" applyFont="1" applyBorder="1" applyAlignment="1">
      <alignment horizontal="right"/>
    </xf>
    <xf numFmtId="176" fontId="5" fillId="0" borderId="5" xfId="0" applyNumberFormat="1" applyFont="1" applyBorder="1" applyAlignment="1">
      <alignment horizontal="right"/>
    </xf>
    <xf numFmtId="185" fontId="5" fillId="0" borderId="9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180" fontId="5" fillId="0" borderId="9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80" fontId="3" fillId="0" borderId="9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182" fontId="5" fillId="0" borderId="9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82" fontId="3" fillId="0" borderId="0" xfId="0" applyNumberFormat="1" applyFont="1" applyBorder="1" applyAlignment="1">
      <alignment horizontal="right"/>
    </xf>
    <xf numFmtId="182" fontId="3" fillId="0" borderId="9" xfId="0" applyNumberFormat="1" applyFont="1" applyBorder="1" applyAlignment="1">
      <alignment horizontal="right"/>
    </xf>
    <xf numFmtId="182" fontId="3" fillId="0" borderId="10" xfId="0" applyNumberFormat="1" applyFont="1" applyBorder="1" applyAlignment="1">
      <alignment horizontal="right"/>
    </xf>
    <xf numFmtId="180" fontId="3" fillId="0" borderId="11" xfId="0" applyNumberFormat="1" applyFont="1" applyFill="1" applyBorder="1" applyAlignment="1">
      <alignment horizontal="center"/>
    </xf>
    <xf numFmtId="180" fontId="3" fillId="0" borderId="2" xfId="0" applyNumberFormat="1" applyFont="1" applyFill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5" xfId="0" applyNumberFormat="1" applyFont="1" applyFill="1" applyBorder="1" applyAlignment="1">
      <alignment vertical="center"/>
    </xf>
    <xf numFmtId="185" fontId="3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0" fontId="24" fillId="0" borderId="0" xfId="0" applyNumberFormat="1" applyFont="1" applyFill="1" applyBorder="1" applyAlignment="1">
      <alignment/>
    </xf>
    <xf numFmtId="196" fontId="24" fillId="0" borderId="0" xfId="0" applyNumberFormat="1" applyFont="1" applyFill="1" applyBorder="1" applyAlignment="1">
      <alignment/>
    </xf>
    <xf numFmtId="196" fontId="3" fillId="0" borderId="0" xfId="0" applyNumberFormat="1" applyFont="1" applyAlignment="1">
      <alignment/>
    </xf>
    <xf numFmtId="180" fontId="3" fillId="0" borderId="9" xfId="0" applyNumberFormat="1" applyFont="1" applyBorder="1" applyAlignment="1">
      <alignment horizontal="right" vertical="center"/>
    </xf>
    <xf numFmtId="4" fontId="5" fillId="0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/>
    </xf>
    <xf numFmtId="177" fontId="3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right" vertical="center"/>
    </xf>
    <xf numFmtId="196" fontId="24" fillId="0" borderId="0" xfId="0" applyNumberFormat="1" applyFont="1" applyFill="1" applyBorder="1" applyAlignment="1">
      <alignment vertical="center"/>
    </xf>
    <xf numFmtId="196" fontId="24" fillId="0" borderId="9" xfId="0" applyNumberFormat="1" applyFont="1" applyFill="1" applyBorder="1" applyAlignment="1">
      <alignment vertical="center"/>
    </xf>
    <xf numFmtId="178" fontId="5" fillId="0" borderId="9" xfId="15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5" fontId="3" fillId="0" borderId="9" xfId="15" applyNumberFormat="1" applyFont="1" applyBorder="1" applyAlignment="1">
      <alignment horizontal="right" vertical="center"/>
    </xf>
    <xf numFmtId="189" fontId="3" fillId="0" borderId="9" xfId="0" applyNumberFormat="1" applyFont="1" applyBorder="1" applyAlignment="1">
      <alignment horizontal="right" vertical="center"/>
    </xf>
    <xf numFmtId="189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5" xfId="0" applyFont="1" applyBorder="1" applyAlignment="1">
      <alignment/>
    </xf>
    <xf numFmtId="176" fontId="3" fillId="0" borderId="2" xfId="0" applyNumberFormat="1" applyFont="1" applyBorder="1" applyAlignment="1">
      <alignment horizontal="center"/>
    </xf>
    <xf numFmtId="176" fontId="3" fillId="0" borderId="7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right"/>
    </xf>
    <xf numFmtId="193" fontId="3" fillId="0" borderId="9" xfId="0" applyNumberFormat="1" applyFont="1" applyBorder="1" applyAlignment="1">
      <alignment horizontal="right"/>
    </xf>
    <xf numFmtId="195" fontId="3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right"/>
    </xf>
    <xf numFmtId="0" fontId="9" fillId="0" borderId="0" xfId="0" applyFont="1" applyAlignment="1" quotePrefix="1">
      <alignment horizontal="left"/>
    </xf>
    <xf numFmtId="0" fontId="3" fillId="0" borderId="10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0" fontId="5" fillId="0" borderId="8" xfId="0" applyFont="1" applyBorder="1" applyAlignment="1" quotePrefix="1">
      <alignment horizontal="left"/>
    </xf>
    <xf numFmtId="0" fontId="3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84" fontId="5" fillId="0" borderId="9" xfId="0" applyNumberFormat="1" applyFont="1" applyBorder="1" applyAlignment="1">
      <alignment horizontal="right"/>
    </xf>
    <xf numFmtId="0" fontId="5" fillId="0" borderId="10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left" vertical="top"/>
    </xf>
    <xf numFmtId="4" fontId="5" fillId="0" borderId="1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196" fontId="24" fillId="0" borderId="9" xfId="0" applyNumberFormat="1" applyFont="1" applyFill="1" applyBorder="1" applyAlignment="1">
      <alignment horizontal="right" vertical="center"/>
    </xf>
    <xf numFmtId="0" fontId="9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/>
    </xf>
    <xf numFmtId="0" fontId="5" fillId="0" borderId="2" xfId="0" applyFont="1" applyBorder="1" applyAlignment="1" quotePrefix="1">
      <alignment horizontal="center"/>
    </xf>
    <xf numFmtId="0" fontId="5" fillId="0" borderId="11" xfId="0" applyFont="1" applyBorder="1" applyAlignment="1" quotePrefix="1">
      <alignment horizontal="center"/>
    </xf>
    <xf numFmtId="4" fontId="3" fillId="0" borderId="1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6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96" fontId="24" fillId="0" borderId="0" xfId="0" applyNumberFormat="1" applyFont="1" applyFill="1" applyBorder="1" applyAlignment="1">
      <alignment horizontal="right" vertical="center"/>
    </xf>
    <xf numFmtId="176" fontId="5" fillId="0" borderId="9" xfId="0" applyNumberFormat="1" applyFont="1" applyBorder="1" applyAlignment="1" quotePrefix="1">
      <alignment horizontal="right"/>
    </xf>
    <xf numFmtId="210" fontId="3" fillId="0" borderId="0" xfId="0" applyNumberFormat="1" applyFont="1" applyBorder="1" applyAlignment="1">
      <alignment horizontal="right"/>
    </xf>
    <xf numFmtId="186" fontId="3" fillId="0" borderId="0" xfId="0" applyNumberFormat="1" applyFont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185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 quotePrefix="1">
      <alignment horizontal="right"/>
    </xf>
    <xf numFmtId="204" fontId="3" fillId="0" borderId="9" xfId="0" applyNumberFormat="1" applyFont="1" applyBorder="1" applyAlignment="1">
      <alignment/>
    </xf>
    <xf numFmtId="178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193" fontId="3" fillId="0" borderId="10" xfId="0" applyNumberFormat="1" applyFont="1" applyBorder="1" applyAlignment="1">
      <alignment horizontal="right"/>
    </xf>
    <xf numFmtId="193" fontId="3" fillId="0" borderId="0" xfId="0" applyNumberFormat="1" applyFont="1" applyAlignment="1">
      <alignment horizontal="right"/>
    </xf>
    <xf numFmtId="195" fontId="3" fillId="0" borderId="0" xfId="0" applyNumberFormat="1" applyFont="1" applyAlignment="1">
      <alignment horizontal="right"/>
    </xf>
    <xf numFmtId="195" fontId="3" fillId="0" borderId="9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9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98" fontId="3" fillId="0" borderId="10" xfId="0" applyNumberFormat="1" applyFont="1" applyBorder="1" applyAlignment="1">
      <alignment vertical="center"/>
    </xf>
    <xf numFmtId="197" fontId="3" fillId="0" borderId="0" xfId="0" applyNumberFormat="1" applyFont="1" applyBorder="1" applyAlignment="1">
      <alignment vertical="center"/>
    </xf>
    <xf numFmtId="198" fontId="3" fillId="0" borderId="0" xfId="0" applyNumberFormat="1" applyFont="1" applyBorder="1" applyAlignment="1">
      <alignment vertical="center"/>
    </xf>
    <xf numFmtId="198" fontId="3" fillId="0" borderId="0" xfId="0" applyNumberFormat="1" applyFont="1" applyBorder="1" applyAlignment="1" quotePrefix="1">
      <alignment horizontal="right" vertical="center"/>
    </xf>
    <xf numFmtId="189" fontId="3" fillId="0" borderId="9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89" fontId="3" fillId="0" borderId="2" xfId="0" applyNumberFormat="1" applyFont="1" applyBorder="1" applyAlignment="1">
      <alignment horizontal="right" vertical="center"/>
    </xf>
    <xf numFmtId="189" fontId="3" fillId="0" borderId="11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/>
    </xf>
    <xf numFmtId="213" fontId="3" fillId="0" borderId="10" xfId="0" applyNumberFormat="1" applyFont="1" applyBorder="1" applyAlignment="1">
      <alignment horizontal="right"/>
    </xf>
    <xf numFmtId="213" fontId="3" fillId="0" borderId="1" xfId="0" applyNumberFormat="1" applyFont="1" applyBorder="1" applyAlignment="1">
      <alignment horizontal="right"/>
    </xf>
    <xf numFmtId="213" fontId="3" fillId="0" borderId="0" xfId="0" applyNumberFormat="1" applyFont="1" applyBorder="1" applyAlignment="1">
      <alignment horizontal="right"/>
    </xf>
    <xf numFmtId="213" fontId="3" fillId="0" borderId="5" xfId="0" applyNumberFormat="1" applyFont="1" applyBorder="1" applyAlignment="1">
      <alignment horizontal="right"/>
    </xf>
    <xf numFmtId="188" fontId="3" fillId="0" borderId="9" xfId="0" applyNumberFormat="1" applyFont="1" applyBorder="1" applyAlignment="1">
      <alignment horizontal="right"/>
    </xf>
    <xf numFmtId="0" fontId="3" fillId="0" borderId="8" xfId="0" applyFont="1" applyBorder="1" applyAlignment="1" quotePrefix="1">
      <alignment horizontal="left"/>
    </xf>
    <xf numFmtId="213" fontId="3" fillId="0" borderId="9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186" fontId="3" fillId="0" borderId="0" xfId="0" applyNumberFormat="1" applyFont="1" applyBorder="1" applyAlignment="1" quotePrefix="1">
      <alignment horizontal="right"/>
    </xf>
    <xf numFmtId="0" fontId="2" fillId="0" borderId="8" xfId="0" applyFont="1" applyBorder="1" applyAlignment="1" quotePrefix="1">
      <alignment horizontal="left"/>
    </xf>
    <xf numFmtId="204" fontId="3" fillId="0" borderId="0" xfId="0" applyNumberFormat="1" applyFont="1" applyBorder="1" applyAlignment="1">
      <alignment/>
    </xf>
    <xf numFmtId="0" fontId="3" fillId="0" borderId="10" xfId="0" applyFont="1" applyBorder="1" applyAlignment="1" quotePrefix="1">
      <alignment horizontal="left" vertical="center"/>
    </xf>
    <xf numFmtId="0" fontId="3" fillId="0" borderId="7" xfId="0" applyFont="1" applyBorder="1" applyAlignment="1" quotePrefix="1">
      <alignment horizontal="left" vertical="center"/>
    </xf>
    <xf numFmtId="193" fontId="3" fillId="0" borderId="9" xfId="0" applyNumberFormat="1" applyFont="1" applyBorder="1" applyAlignment="1">
      <alignment/>
    </xf>
    <xf numFmtId="194" fontId="3" fillId="0" borderId="9" xfId="0" applyNumberFormat="1" applyFont="1" applyBorder="1" applyAlignment="1">
      <alignment/>
    </xf>
    <xf numFmtId="215" fontId="3" fillId="0" borderId="0" xfId="0" applyNumberFormat="1" applyFont="1" applyBorder="1" applyAlignment="1">
      <alignment horizontal="right"/>
    </xf>
    <xf numFmtId="195" fontId="3" fillId="0" borderId="9" xfId="0" applyNumberFormat="1" applyFont="1" applyBorder="1" applyAlignment="1">
      <alignment/>
    </xf>
    <xf numFmtId="2" fontId="3" fillId="0" borderId="5" xfId="0" applyNumberFormat="1" applyFont="1" applyBorder="1" applyAlignment="1" applyProtection="1">
      <alignment horizontal="right"/>
      <protection hidden="1"/>
    </xf>
    <xf numFmtId="2" fontId="3" fillId="0" borderId="9" xfId="0" applyNumberFormat="1" applyFont="1" applyBorder="1" applyAlignment="1" applyProtection="1">
      <alignment horizontal="right"/>
      <protection hidden="1"/>
    </xf>
    <xf numFmtId="185" fontId="3" fillId="0" borderId="0" xfId="0" applyNumberFormat="1" applyFont="1" applyBorder="1" applyAlignment="1" quotePrefix="1">
      <alignment horizontal="right"/>
    </xf>
    <xf numFmtId="0" fontId="9" fillId="0" borderId="0" xfId="0" applyFont="1" applyAlignment="1" quotePrefix="1">
      <alignment horizontal="left" vertical="center"/>
    </xf>
    <xf numFmtId="0" fontId="26" fillId="0" borderId="10" xfId="0" applyFont="1" applyBorder="1" applyAlignment="1" quotePrefix="1">
      <alignment horizontal="left"/>
    </xf>
    <xf numFmtId="0" fontId="26" fillId="0" borderId="9" xfId="0" applyFont="1" applyBorder="1" applyAlignment="1">
      <alignment/>
    </xf>
    <xf numFmtId="185" fontId="24" fillId="0" borderId="0" xfId="0" applyNumberFormat="1" applyFont="1" applyBorder="1" applyAlignment="1">
      <alignment horizontal="right"/>
    </xf>
    <xf numFmtId="185" fontId="24" fillId="0" borderId="9" xfId="0" applyNumberFormat="1" applyFont="1" applyBorder="1" applyAlignment="1">
      <alignment horizontal="right"/>
    </xf>
    <xf numFmtId="185" fontId="24" fillId="0" borderId="1" xfId="0" applyNumberFormat="1" applyFont="1" applyBorder="1" applyAlignment="1" applyProtection="1">
      <alignment/>
      <protection hidden="1"/>
    </xf>
    <xf numFmtId="185" fontId="24" fillId="0" borderId="1" xfId="0" applyNumberFormat="1" applyFont="1" applyBorder="1" applyAlignment="1">
      <alignment horizontal="right"/>
    </xf>
    <xf numFmtId="185" fontId="24" fillId="0" borderId="5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185" fontId="24" fillId="0" borderId="0" xfId="0" applyNumberFormat="1" applyFont="1" applyFill="1" applyBorder="1" applyAlignment="1">
      <alignment horizontal="right"/>
    </xf>
    <xf numFmtId="0" fontId="24" fillId="0" borderId="10" xfId="0" applyFont="1" applyBorder="1" applyAlignment="1" quotePrefix="1">
      <alignment horizontal="left"/>
    </xf>
    <xf numFmtId="0" fontId="24" fillId="0" borderId="9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 horizontal="right"/>
    </xf>
    <xf numFmtId="38" fontId="24" fillId="0" borderId="9" xfId="0" applyNumberFormat="1" applyFont="1" applyBorder="1" applyAlignment="1">
      <alignment horizontal="right"/>
    </xf>
    <xf numFmtId="0" fontId="24" fillId="0" borderId="9" xfId="0" applyFont="1" applyBorder="1" applyAlignment="1">
      <alignment horizontal="right"/>
    </xf>
    <xf numFmtId="178" fontId="24" fillId="0" borderId="0" xfId="0" applyNumberFormat="1" applyFont="1" applyBorder="1" applyAlignment="1">
      <alignment horizontal="right"/>
    </xf>
    <xf numFmtId="178" fontId="24" fillId="0" borderId="10" xfId="0" applyNumberFormat="1" applyFont="1" applyBorder="1" applyAlignment="1">
      <alignment horizontal="right"/>
    </xf>
    <xf numFmtId="178" fontId="24" fillId="0" borderId="9" xfId="0" applyNumberFormat="1" applyFont="1" applyBorder="1" applyAlignment="1">
      <alignment horizontal="right"/>
    </xf>
    <xf numFmtId="178" fontId="26" fillId="0" borderId="0" xfId="0" applyNumberFormat="1" applyFont="1" applyAlignment="1">
      <alignment/>
    </xf>
    <xf numFmtId="178" fontId="26" fillId="0" borderId="10" xfId="0" applyNumberFormat="1" applyFont="1" applyBorder="1" applyAlignment="1">
      <alignment/>
    </xf>
    <xf numFmtId="178" fontId="26" fillId="0" borderId="0" xfId="0" applyNumberFormat="1" applyFont="1" applyBorder="1" applyAlignment="1">
      <alignment/>
    </xf>
    <xf numFmtId="178" fontId="26" fillId="0" borderId="9" xfId="0" applyNumberFormat="1" applyFont="1" applyBorder="1" applyAlignment="1">
      <alignment/>
    </xf>
    <xf numFmtId="178" fontId="24" fillId="0" borderId="0" xfId="0" applyNumberFormat="1" applyFont="1" applyAlignment="1">
      <alignment/>
    </xf>
    <xf numFmtId="178" fontId="24" fillId="0" borderId="0" xfId="0" applyNumberFormat="1" applyFont="1" applyBorder="1" applyAlignment="1">
      <alignment/>
    </xf>
    <xf numFmtId="178" fontId="24" fillId="0" borderId="10" xfId="0" applyNumberFormat="1" applyFont="1" applyBorder="1" applyAlignment="1">
      <alignment/>
    </xf>
    <xf numFmtId="178" fontId="24" fillId="0" borderId="9" xfId="0" applyNumberFormat="1" applyFont="1" applyBorder="1" applyAlignment="1">
      <alignment/>
    </xf>
    <xf numFmtId="0" fontId="29" fillId="0" borderId="9" xfId="0" applyFont="1" applyBorder="1" applyAlignment="1">
      <alignment/>
    </xf>
    <xf numFmtId="0" fontId="29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201" fontId="24" fillId="0" borderId="0" xfId="0" applyNumberFormat="1" applyFont="1" applyBorder="1" applyAlignment="1">
      <alignment horizontal="right"/>
    </xf>
    <xf numFmtId="183" fontId="24" fillId="0" borderId="9" xfId="0" applyNumberFormat="1" applyFont="1" applyBorder="1" applyAlignment="1">
      <alignment horizontal="right"/>
    </xf>
    <xf numFmtId="0" fontId="26" fillId="0" borderId="9" xfId="0" applyFont="1" applyBorder="1" applyAlignment="1">
      <alignment horizontal="right"/>
    </xf>
    <xf numFmtId="178" fontId="24" fillId="0" borderId="0" xfId="0" applyNumberFormat="1" applyFont="1" applyBorder="1" applyAlignment="1" quotePrefix="1">
      <alignment horizontal="right"/>
    </xf>
    <xf numFmtId="185" fontId="24" fillId="0" borderId="9" xfId="0" applyNumberFormat="1" applyFont="1" applyBorder="1" applyAlignment="1" quotePrefix="1">
      <alignment horizontal="right"/>
    </xf>
    <xf numFmtId="185" fontId="24" fillId="0" borderId="0" xfId="0" applyNumberFormat="1" applyFont="1" applyBorder="1" applyAlignment="1" quotePrefix="1">
      <alignment horizontal="right"/>
    </xf>
    <xf numFmtId="213" fontId="24" fillId="0" borderId="9" xfId="0" applyNumberFormat="1" applyFont="1" applyBorder="1" applyAlignment="1" quotePrefix="1">
      <alignment horizontal="right"/>
    </xf>
    <xf numFmtId="0" fontId="16" fillId="0" borderId="0" xfId="0" applyFont="1" applyAlignment="1" quotePrefix="1">
      <alignment horizontal="left"/>
    </xf>
    <xf numFmtId="185" fontId="3" fillId="0" borderId="9" xfId="0" applyNumberFormat="1" applyFont="1" applyBorder="1" applyAlignment="1" quotePrefix="1">
      <alignment horizontal="right"/>
    </xf>
    <xf numFmtId="176" fontId="3" fillId="0" borderId="0" xfId="0" applyNumberFormat="1" applyFont="1" applyBorder="1" applyAlignment="1" quotePrefix="1">
      <alignment horizontal="right"/>
    </xf>
    <xf numFmtId="176" fontId="3" fillId="0" borderId="9" xfId="0" applyNumberFormat="1" applyFont="1" applyBorder="1" applyAlignment="1" quotePrefix="1">
      <alignment horizontal="right"/>
    </xf>
    <xf numFmtId="214" fontId="2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 quotePrefix="1">
      <alignment horizontal="right"/>
    </xf>
    <xf numFmtId="180" fontId="3" fillId="0" borderId="9" xfId="0" applyNumberFormat="1" applyFont="1" applyFill="1" applyBorder="1" applyAlignment="1" quotePrefix="1">
      <alignment horizontal="right"/>
    </xf>
    <xf numFmtId="38" fontId="3" fillId="0" borderId="0" xfId="0" applyNumberFormat="1" applyFont="1" applyBorder="1" applyAlignment="1" quotePrefix="1">
      <alignment horizontal="right"/>
    </xf>
    <xf numFmtId="38" fontId="3" fillId="0" borderId="9" xfId="0" applyNumberFormat="1" applyFont="1" applyBorder="1" applyAlignment="1" quotePrefix="1">
      <alignment horizontal="right"/>
    </xf>
    <xf numFmtId="189" fontId="3" fillId="0" borderId="9" xfId="0" applyNumberFormat="1" applyFont="1" applyBorder="1" applyAlignment="1">
      <alignment/>
    </xf>
    <xf numFmtId="214" fontId="3" fillId="0" borderId="0" xfId="0" applyNumberFormat="1" applyFont="1" applyBorder="1" applyAlignment="1">
      <alignment/>
    </xf>
    <xf numFmtId="2" fontId="3" fillId="0" borderId="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87" fontId="5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 vertical="center"/>
    </xf>
    <xf numFmtId="185" fontId="3" fillId="0" borderId="0" xfId="15" applyNumberFormat="1" applyFont="1" applyBorder="1" applyAlignment="1">
      <alignment horizontal="right" vertical="center"/>
    </xf>
    <xf numFmtId="180" fontId="5" fillId="0" borderId="9" xfId="0" applyNumberFormat="1" applyFont="1" applyBorder="1" applyAlignment="1" quotePrefix="1">
      <alignment horizontal="right"/>
    </xf>
    <xf numFmtId="180" fontId="3" fillId="0" borderId="9" xfId="0" applyNumberFormat="1" applyFont="1" applyBorder="1" applyAlignment="1" quotePrefix="1">
      <alignment horizontal="right"/>
    </xf>
    <xf numFmtId="193" fontId="3" fillId="0" borderId="0" xfId="0" applyNumberFormat="1" applyFont="1" applyBorder="1" applyAlignment="1">
      <alignment/>
    </xf>
    <xf numFmtId="194" fontId="3" fillId="0" borderId="0" xfId="0" applyNumberFormat="1" applyFont="1" applyBorder="1" applyAlignment="1">
      <alignment/>
    </xf>
    <xf numFmtId="195" fontId="3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 quotePrefix="1">
      <alignment horizontal="left" vertical="top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19" fillId="0" borderId="0" xfId="0" applyFont="1" applyBorder="1" applyAlignment="1" applyProtection="1" quotePrefix="1">
      <alignment horizontal="left"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 quotePrefix="1">
      <alignment horizontal="center"/>
    </xf>
    <xf numFmtId="0" fontId="9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 vertical="top" wrapText="1"/>
    </xf>
    <xf numFmtId="0" fontId="0" fillId="0" borderId="0" xfId="0" applyAlignment="1">
      <alignment vertical="top"/>
    </xf>
    <xf numFmtId="0" fontId="9" fillId="0" borderId="0" xfId="0" applyFont="1" applyAlignment="1" quotePrefix="1">
      <alignment horizontal="left" wrapText="1"/>
    </xf>
    <xf numFmtId="0" fontId="9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9</xdr:col>
      <xdr:colOff>523875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04775"/>
          <a:ext cx="705802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Government of Macao Special Administrative Region
Statistics and Census Service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PRINCIPAL STATISTICAL INDICATORS OF MACAO</a:t>
          </a:r>
          <a:r>
            <a:rPr lang="en-US" cap="none" sz="15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3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rd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QUARTER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10</xdr:col>
      <xdr:colOff>495300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85750"/>
          <a:ext cx="7505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PRINCIPAL STATISTICAL INDICATORS OF MACAO                          3</a:t>
          </a:r>
          <a:r>
            <a:rPr lang="en-US" cap="none" sz="900" b="0" i="0" u="none" baseline="30000">
              <a:latin typeface="Times New Roman"/>
              <a:ea typeface="Times New Roman"/>
              <a:cs typeface="Times New Roman"/>
            </a:rPr>
            <a:t>rd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 QUARTER 2001                         DSEC                         No.3
____________________________________________________________________________________________________________________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10</xdr:col>
      <xdr:colOff>0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33350"/>
          <a:ext cx="6896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No.3                             DSEC                              3</a:t>
          </a:r>
          <a:r>
            <a:rPr lang="en-US" cap="none" sz="800" b="0" i="0" u="none" baseline="30000">
              <a:latin typeface="Times New Roman"/>
              <a:ea typeface="Times New Roman"/>
              <a:cs typeface="Times New Roman"/>
            </a:rPr>
            <a:t>rd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QUARTER 2001                                PRINCIPAL STATISTICAL INDICATORS OF MACAO
______________________________________________________________________________________________________________________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11</xdr:col>
      <xdr:colOff>0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33350"/>
          <a:ext cx="70389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PRINCIPAL STATISTICAL INDICATORS OF MACAO                                   3</a:t>
          </a:r>
          <a:r>
            <a:rPr lang="en-US" cap="none" sz="800" b="0" i="0" u="none" baseline="30000">
              <a:latin typeface="Times New Roman"/>
              <a:ea typeface="Times New Roman"/>
              <a:cs typeface="Times New Roman"/>
            </a:rPr>
            <a:t>rd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QUARTER 2001                                 DSEC                          No.3
_________________________________________________________________________________________________________________________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10</xdr:col>
      <xdr:colOff>19050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209550"/>
          <a:ext cx="775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No.3                                DSEC                                 3</a:t>
          </a:r>
          <a:r>
            <a:rPr lang="en-US" cap="none" sz="800" b="0" i="0" u="none" baseline="30000">
              <a:latin typeface="Times New Roman"/>
              <a:ea typeface="Times New Roman"/>
              <a:cs typeface="Times New Roman"/>
            </a:rPr>
            <a:t>rd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QUARTER 2001                                 PRINCIPAL STATISTICAL INDICATORS OF MACAO
________________________________________________________________________________________________________________________________________________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10</xdr:col>
      <xdr:colOff>495300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52400"/>
          <a:ext cx="8229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PRINCIPAL STATISTICAL INDICATORS OF MACAO                                       3</a:t>
          </a:r>
          <a:r>
            <a:rPr lang="en-US" cap="none" sz="900" b="0" i="0" u="none" baseline="30000">
              <a:latin typeface="Times New Roman"/>
              <a:ea typeface="Times New Roman"/>
              <a:cs typeface="Times New Roman"/>
            </a:rPr>
            <a:t>rd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 QUARTER 2001                             DSEC                                   No.3
________________________________________________________________________________________________________________________________________________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171450</xdr:rowOff>
    </xdr:from>
    <xdr:to>
      <xdr:col>9</xdr:col>
      <xdr:colOff>9525</xdr:colOff>
      <xdr:row>3</xdr:row>
      <xdr:rowOff>171450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171450"/>
          <a:ext cx="77438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No.3                             DSEC                                    3</a:t>
          </a:r>
          <a:r>
            <a:rPr lang="en-US" cap="none" sz="800" b="0" i="0" u="none" baseline="30000">
              <a:latin typeface="Times New Roman"/>
              <a:ea typeface="Times New Roman"/>
              <a:cs typeface="Times New Roman"/>
            </a:rPr>
            <a:t>rd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QUARTER 2001                                      PRINCIPAL STATISTICAL INDICATORS OF MACAO
_______________________________________________________________________________________________________________________________________________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11</xdr:col>
      <xdr:colOff>28575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76200"/>
          <a:ext cx="7153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PRINCIPAL STATISTICAL INDICATORS OF MACAO                                              3</a:t>
          </a:r>
          <a:r>
            <a:rPr lang="en-US" cap="none" sz="800" b="0" i="0" u="none" baseline="30000">
              <a:latin typeface="Times New Roman"/>
              <a:ea typeface="Times New Roman"/>
              <a:cs typeface="Times New Roman"/>
            </a:rPr>
            <a:t>rd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QUARTER 2001                               DSEC                           No.3
________________________________________________________________________________________________________________________________________________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D11" sqref="D11"/>
    </sheetView>
  </sheetViews>
  <sheetFormatPr defaultColWidth="9.00390625" defaultRowHeight="16.5"/>
  <cols>
    <col min="1" max="1" width="28.125" style="9" customWidth="1"/>
    <col min="2" max="2" width="6.875" style="5" customWidth="1"/>
    <col min="3" max="3" width="7.125" style="3" customWidth="1"/>
    <col min="4" max="4" width="7.75390625" style="3" customWidth="1"/>
    <col min="5" max="5" width="7.625" style="3" customWidth="1"/>
    <col min="6" max="6" width="7.125" style="5" customWidth="1"/>
    <col min="7" max="10" width="7.125" style="3" customWidth="1"/>
    <col min="11" max="16384" width="9.00390625" style="6" customWidth="1"/>
  </cols>
  <sheetData>
    <row r="1" spans="1:10" ht="16.5">
      <c r="A1" s="10"/>
      <c r="B1" s="14"/>
      <c r="C1" s="14"/>
      <c r="D1" s="14"/>
      <c r="E1" s="14"/>
      <c r="F1" s="14"/>
      <c r="G1" s="14"/>
      <c r="H1" s="14"/>
      <c r="I1" s="14"/>
      <c r="J1" s="328"/>
    </row>
    <row r="2" spans="1:10" ht="16.5">
      <c r="A2" s="5"/>
      <c r="B2" s="15"/>
      <c r="C2" s="15"/>
      <c r="D2" s="15"/>
      <c r="E2" s="15"/>
      <c r="F2" s="15"/>
      <c r="G2" s="15"/>
      <c r="H2" s="15"/>
      <c r="I2" s="15"/>
      <c r="J2" s="1"/>
    </row>
    <row r="3" spans="1:10" ht="16.5">
      <c r="A3" s="5"/>
      <c r="B3" s="15"/>
      <c r="C3" s="15"/>
      <c r="D3" s="15"/>
      <c r="E3" s="15"/>
      <c r="F3" s="15"/>
      <c r="G3" s="15"/>
      <c r="H3" s="15"/>
      <c r="I3" s="15"/>
      <c r="J3" s="1"/>
    </row>
    <row r="4" spans="1:10" ht="16.5">
      <c r="A4" s="5"/>
      <c r="B4" s="15"/>
      <c r="C4" s="15"/>
      <c r="D4" s="15"/>
      <c r="E4" s="15"/>
      <c r="F4" s="15"/>
      <c r="G4" s="15"/>
      <c r="H4" s="15"/>
      <c r="I4" s="15"/>
      <c r="J4" s="1"/>
    </row>
    <row r="5" spans="1:10" ht="16.5">
      <c r="A5" s="5"/>
      <c r="B5" s="15"/>
      <c r="C5" s="15"/>
      <c r="D5" s="15"/>
      <c r="E5" s="15"/>
      <c r="F5" s="15"/>
      <c r="G5" s="15"/>
      <c r="H5" s="15"/>
      <c r="I5" s="15"/>
      <c r="J5" s="1"/>
    </row>
    <row r="6" spans="1:10" ht="16.5">
      <c r="A6" s="5"/>
      <c r="B6" s="15"/>
      <c r="C6" s="15"/>
      <c r="D6" s="15"/>
      <c r="E6" s="15"/>
      <c r="F6" s="15"/>
      <c r="G6" s="15"/>
      <c r="H6" s="15"/>
      <c r="I6" s="15"/>
      <c r="J6" s="1"/>
    </row>
    <row r="7" spans="1:10" ht="16.5">
      <c r="A7" s="5"/>
      <c r="B7" s="15"/>
      <c r="C7" s="15"/>
      <c r="D7" s="15"/>
      <c r="E7" s="15"/>
      <c r="F7" s="15"/>
      <c r="G7" s="15"/>
      <c r="H7" s="15"/>
      <c r="I7" s="327" t="s">
        <v>125</v>
      </c>
      <c r="J7" s="1"/>
    </row>
    <row r="8" spans="1:10" ht="5.25" customHeight="1">
      <c r="A8" s="11"/>
      <c r="B8" s="11"/>
      <c r="C8" s="11"/>
      <c r="D8" s="11"/>
      <c r="E8" s="11"/>
      <c r="F8" s="11"/>
      <c r="G8" s="11"/>
      <c r="H8" s="11"/>
      <c r="I8" s="11"/>
      <c r="J8" s="329"/>
    </row>
    <row r="9" spans="1:10" ht="15" customHeight="1">
      <c r="A9" s="4"/>
      <c r="C9" s="5"/>
      <c r="D9" s="5"/>
      <c r="E9" s="5"/>
      <c r="G9" s="5"/>
      <c r="H9" s="5"/>
      <c r="I9" s="5"/>
      <c r="J9" s="5"/>
    </row>
    <row r="10" spans="1:10" s="223" customFormat="1" ht="19.5" customHeight="1">
      <c r="A10" s="116" t="s">
        <v>91</v>
      </c>
      <c r="B10" s="159"/>
      <c r="C10" s="157"/>
      <c r="D10" s="157"/>
      <c r="E10" s="157"/>
      <c r="F10" s="157"/>
      <c r="G10" s="157"/>
      <c r="H10" s="157"/>
      <c r="I10" s="157"/>
      <c r="J10" s="157"/>
    </row>
    <row r="11" spans="1:10" s="223" customFormat="1" ht="19.5" customHeight="1">
      <c r="A11" s="224"/>
      <c r="B11" s="159"/>
      <c r="C11" s="157"/>
      <c r="D11" s="157"/>
      <c r="E11" s="157"/>
      <c r="F11" s="157"/>
      <c r="G11" s="157"/>
      <c r="H11" s="157"/>
      <c r="I11" s="157"/>
      <c r="J11" s="157"/>
    </row>
    <row r="12" spans="1:10" s="223" customFormat="1" ht="19.5" customHeight="1">
      <c r="A12" s="225"/>
      <c r="B12" s="226"/>
      <c r="C12" s="226"/>
      <c r="D12" s="226"/>
      <c r="E12" s="226"/>
      <c r="F12" s="227">
        <v>1996</v>
      </c>
      <c r="G12" s="228">
        <v>1997</v>
      </c>
      <c r="H12" s="227">
        <v>1998</v>
      </c>
      <c r="I12" s="228">
        <v>1999</v>
      </c>
      <c r="J12" s="227">
        <v>2000</v>
      </c>
    </row>
    <row r="13" spans="1:10" s="223" customFormat="1" ht="19.5" customHeight="1">
      <c r="A13" s="254" t="s">
        <v>124</v>
      </c>
      <c r="B13" s="117"/>
      <c r="C13" s="117"/>
      <c r="D13" s="117"/>
      <c r="E13" s="117"/>
      <c r="F13" s="229">
        <v>552.9</v>
      </c>
      <c r="G13" s="117">
        <v>558.9</v>
      </c>
      <c r="H13" s="230">
        <v>519</v>
      </c>
      <c r="I13" s="160" t="s">
        <v>92</v>
      </c>
      <c r="J13" s="231">
        <v>498.3</v>
      </c>
    </row>
    <row r="14" spans="1:10" s="223" customFormat="1" ht="19.5" customHeight="1">
      <c r="A14" s="229" t="s">
        <v>61</v>
      </c>
      <c r="B14" s="117"/>
      <c r="C14" s="117"/>
      <c r="D14" s="117"/>
      <c r="E14" s="117"/>
      <c r="F14" s="232">
        <v>0.1</v>
      </c>
      <c r="G14" s="233">
        <v>1.1</v>
      </c>
      <c r="H14" s="234">
        <v>7.1</v>
      </c>
      <c r="I14" s="235" t="s">
        <v>93</v>
      </c>
      <c r="J14" s="236">
        <v>1.5</v>
      </c>
    </row>
    <row r="15" spans="1:10" s="223" customFormat="1" ht="19.5" customHeight="1">
      <c r="A15" s="229" t="s">
        <v>62</v>
      </c>
      <c r="B15" s="117"/>
      <c r="C15" s="117"/>
      <c r="D15" s="117"/>
      <c r="E15" s="117"/>
      <c r="F15" s="232">
        <v>0.4</v>
      </c>
      <c r="G15" s="234">
        <v>0.3</v>
      </c>
      <c r="H15" s="234">
        <v>4.6</v>
      </c>
      <c r="I15" s="235" t="s">
        <v>94</v>
      </c>
      <c r="J15" s="236">
        <v>4.6</v>
      </c>
    </row>
    <row r="16" spans="1:10" s="223" customFormat="1" ht="19.5" customHeight="1">
      <c r="A16" s="255" t="s">
        <v>123</v>
      </c>
      <c r="B16" s="238"/>
      <c r="C16" s="238"/>
      <c r="D16" s="238"/>
      <c r="E16" s="238"/>
      <c r="F16" s="237">
        <v>133.1</v>
      </c>
      <c r="G16" s="238">
        <v>133.4</v>
      </c>
      <c r="H16" s="238">
        <v>121.8</v>
      </c>
      <c r="I16" s="239" t="s">
        <v>95</v>
      </c>
      <c r="J16" s="240">
        <v>113.8</v>
      </c>
    </row>
    <row r="17" spans="1:10" s="223" customFormat="1" ht="19.5" customHeight="1">
      <c r="A17" s="263" t="s">
        <v>148</v>
      </c>
      <c r="B17" s="117"/>
      <c r="C17" s="117"/>
      <c r="D17" s="117"/>
      <c r="E17" s="117"/>
      <c r="F17" s="117"/>
      <c r="G17" s="117"/>
      <c r="H17" s="117"/>
      <c r="I17" s="163"/>
      <c r="J17" s="230"/>
    </row>
    <row r="18" spans="1:10" s="223" customFormat="1" ht="15" customHeight="1">
      <c r="A18" s="177"/>
      <c r="B18" s="117"/>
      <c r="C18" s="117"/>
      <c r="D18" s="117"/>
      <c r="E18" s="117"/>
      <c r="F18" s="117"/>
      <c r="G18" s="117"/>
      <c r="H18" s="117"/>
      <c r="I18" s="163"/>
      <c r="J18" s="230"/>
    </row>
    <row r="19" spans="1:10" ht="15" customHeight="1">
      <c r="A19" s="8"/>
      <c r="B19" s="7"/>
      <c r="C19" s="8"/>
      <c r="D19" s="8"/>
      <c r="E19" s="8"/>
      <c r="F19" s="8"/>
      <c r="G19" s="8"/>
      <c r="H19" s="8"/>
      <c r="I19" s="8"/>
      <c r="J19" s="8"/>
    </row>
    <row r="20" spans="1:6" s="24" customFormat="1" ht="15" customHeight="1">
      <c r="A20" s="49" t="s">
        <v>127</v>
      </c>
      <c r="B20" s="29"/>
      <c r="F20" s="29"/>
    </row>
    <row r="21" spans="2:6" s="24" customFormat="1" ht="15" customHeight="1">
      <c r="B21" s="29"/>
      <c r="F21" s="29"/>
    </row>
    <row r="22" spans="1:10" s="24" customFormat="1" ht="15" customHeight="1">
      <c r="A22" s="16"/>
      <c r="B22" s="334">
        <v>1998</v>
      </c>
      <c r="C22" s="336">
        <v>1999</v>
      </c>
      <c r="D22" s="336">
        <v>2000</v>
      </c>
      <c r="E22" s="19">
        <v>2001</v>
      </c>
      <c r="F22" s="18">
        <v>2000</v>
      </c>
      <c r="G22" s="18">
        <v>2000</v>
      </c>
      <c r="H22" s="18">
        <v>2001</v>
      </c>
      <c r="I22" s="18">
        <v>2001</v>
      </c>
      <c r="J22" s="19">
        <v>2001</v>
      </c>
    </row>
    <row r="23" spans="1:10" s="24" customFormat="1" ht="15" customHeight="1">
      <c r="A23" s="21"/>
      <c r="B23" s="335"/>
      <c r="C23" s="337"/>
      <c r="D23" s="337"/>
      <c r="E23" s="197" t="s">
        <v>126</v>
      </c>
      <c r="F23" s="23" t="s">
        <v>82</v>
      </c>
      <c r="G23" s="23" t="s">
        <v>3</v>
      </c>
      <c r="H23" s="196" t="s">
        <v>0</v>
      </c>
      <c r="I23" s="196" t="s">
        <v>1</v>
      </c>
      <c r="J23" s="197" t="s">
        <v>2</v>
      </c>
    </row>
    <row r="24" spans="1:10" s="48" customFormat="1" ht="15" customHeight="1">
      <c r="A24" s="180" t="s">
        <v>128</v>
      </c>
      <c r="B24" s="242">
        <v>6948.535</v>
      </c>
      <c r="C24" s="243">
        <v>7443.924</v>
      </c>
      <c r="D24" s="244">
        <v>9162.2</v>
      </c>
      <c r="E24" s="245">
        <v>7698.9</v>
      </c>
      <c r="F24" s="243">
        <v>2474.7</v>
      </c>
      <c r="G24" s="243">
        <v>2321.9</v>
      </c>
      <c r="H24" s="244">
        <v>2453.1</v>
      </c>
      <c r="I24" s="243">
        <v>2556.6</v>
      </c>
      <c r="J24" s="245">
        <v>2689.2</v>
      </c>
    </row>
    <row r="25" spans="1:10" s="24" customFormat="1" ht="15" customHeight="1">
      <c r="A25" s="31" t="s">
        <v>129</v>
      </c>
      <c r="B25" s="84"/>
      <c r="C25" s="84"/>
      <c r="D25" s="86"/>
      <c r="E25" s="85"/>
      <c r="F25" s="86"/>
      <c r="G25" s="86"/>
      <c r="H25" s="86"/>
      <c r="I25" s="86"/>
      <c r="J25" s="85"/>
    </row>
    <row r="26" spans="1:10" s="24" customFormat="1" ht="15" customHeight="1">
      <c r="A26" s="31" t="s">
        <v>130</v>
      </c>
      <c r="B26" s="86">
        <v>67.45385897890706</v>
      </c>
      <c r="C26" s="86">
        <v>59.59663209887688</v>
      </c>
      <c r="D26" s="86">
        <v>56.7</v>
      </c>
      <c r="E26" s="246">
        <v>51.5</v>
      </c>
      <c r="F26" s="86">
        <v>56.9</v>
      </c>
      <c r="G26" s="86">
        <v>52.8</v>
      </c>
      <c r="H26" s="86">
        <v>53.1</v>
      </c>
      <c r="I26" s="86">
        <v>50.4</v>
      </c>
      <c r="J26" s="85">
        <v>51.1</v>
      </c>
    </row>
    <row r="27" spans="1:10" s="24" customFormat="1" ht="15" customHeight="1">
      <c r="A27" s="31" t="s">
        <v>131</v>
      </c>
      <c r="B27" s="86">
        <v>25.17509086447719</v>
      </c>
      <c r="C27" s="86">
        <v>31.36391505340463</v>
      </c>
      <c r="D27" s="86">
        <v>34.2</v>
      </c>
      <c r="E27" s="246">
        <v>40.2</v>
      </c>
      <c r="F27" s="86">
        <v>34.1</v>
      </c>
      <c r="G27" s="86">
        <v>38.3</v>
      </c>
      <c r="H27" s="86">
        <v>39</v>
      </c>
      <c r="I27" s="86">
        <v>40.5</v>
      </c>
      <c r="J27" s="85">
        <v>40.8</v>
      </c>
    </row>
    <row r="28" spans="1:10" s="24" customFormat="1" ht="15" customHeight="1">
      <c r="A28" s="31" t="s">
        <v>132</v>
      </c>
      <c r="B28" s="87">
        <v>7.3710501566157465</v>
      </c>
      <c r="C28" s="87">
        <v>9.039452847718488</v>
      </c>
      <c r="D28" s="87">
        <v>9.1</v>
      </c>
      <c r="E28" s="246">
        <v>8.4</v>
      </c>
      <c r="F28" s="87">
        <v>8.9</v>
      </c>
      <c r="G28" s="87">
        <v>8.9</v>
      </c>
      <c r="H28" s="87">
        <v>7.9</v>
      </c>
      <c r="I28" s="87">
        <v>9.1</v>
      </c>
      <c r="J28" s="88">
        <v>8.1</v>
      </c>
    </row>
    <row r="29" spans="1:10" s="24" customFormat="1" ht="15" customHeight="1">
      <c r="A29" s="31" t="s">
        <v>133</v>
      </c>
      <c r="B29" s="87"/>
      <c r="C29" s="87"/>
      <c r="D29" s="87"/>
      <c r="E29" s="88"/>
      <c r="F29" s="87"/>
      <c r="G29" s="87"/>
      <c r="H29" s="87"/>
      <c r="I29" s="87"/>
      <c r="J29" s="88"/>
    </row>
    <row r="30" spans="1:10" s="24" customFormat="1" ht="15" customHeight="1">
      <c r="A30" s="31" t="s">
        <v>134</v>
      </c>
      <c r="B30" s="87">
        <v>11.76</v>
      </c>
      <c r="C30" s="87">
        <v>22.1</v>
      </c>
      <c r="D30" s="87">
        <v>24.8</v>
      </c>
      <c r="E30" s="246">
        <v>27.9</v>
      </c>
      <c r="F30" s="87">
        <v>22.2</v>
      </c>
      <c r="G30" s="87">
        <v>25.7</v>
      </c>
      <c r="H30" s="87">
        <v>26.6</v>
      </c>
      <c r="I30" s="87">
        <v>27.6</v>
      </c>
      <c r="J30" s="88">
        <v>29.4</v>
      </c>
    </row>
    <row r="31" spans="1:10" s="24" customFormat="1" ht="15" customHeight="1">
      <c r="A31" s="31" t="s">
        <v>135</v>
      </c>
      <c r="B31" s="87">
        <v>67.95</v>
      </c>
      <c r="C31" s="87">
        <v>56.82</v>
      </c>
      <c r="D31" s="87">
        <v>54.1</v>
      </c>
      <c r="E31" s="246">
        <v>51.7</v>
      </c>
      <c r="F31" s="87">
        <v>56.6</v>
      </c>
      <c r="G31" s="87">
        <v>51.6</v>
      </c>
      <c r="H31" s="87">
        <v>53.9</v>
      </c>
      <c r="I31" s="87">
        <v>50.2</v>
      </c>
      <c r="J31" s="88">
        <v>50.9</v>
      </c>
    </row>
    <row r="32" spans="1:10" s="24" customFormat="1" ht="15" customHeight="1">
      <c r="A32" s="31" t="s">
        <v>136</v>
      </c>
      <c r="B32" s="87">
        <v>11.75</v>
      </c>
      <c r="C32" s="87">
        <v>13.23</v>
      </c>
      <c r="D32" s="87">
        <v>14.3</v>
      </c>
      <c r="E32" s="246">
        <v>14.3</v>
      </c>
      <c r="F32" s="87">
        <v>15.1</v>
      </c>
      <c r="G32" s="87">
        <v>15.3</v>
      </c>
      <c r="H32" s="87">
        <v>13.2</v>
      </c>
      <c r="I32" s="87">
        <v>15.9</v>
      </c>
      <c r="J32" s="88">
        <v>13.9</v>
      </c>
    </row>
    <row r="33" spans="1:10" s="24" customFormat="1" ht="15" customHeight="1">
      <c r="A33" s="31" t="s">
        <v>137</v>
      </c>
      <c r="B33" s="87">
        <v>1.57</v>
      </c>
      <c r="C33" s="87">
        <v>1.56</v>
      </c>
      <c r="D33" s="87">
        <v>1.6</v>
      </c>
      <c r="E33" s="246">
        <v>1.4</v>
      </c>
      <c r="F33" s="87">
        <v>1.3</v>
      </c>
      <c r="G33" s="87">
        <v>1.8</v>
      </c>
      <c r="H33" s="87">
        <v>1.4</v>
      </c>
      <c r="I33" s="87">
        <v>1.5</v>
      </c>
      <c r="J33" s="88">
        <v>1.3</v>
      </c>
    </row>
    <row r="34" spans="1:10" s="24" customFormat="1" ht="15" customHeight="1">
      <c r="A34" s="31" t="s">
        <v>138</v>
      </c>
      <c r="B34" s="87">
        <v>2.02</v>
      </c>
      <c r="C34" s="87">
        <v>1.85</v>
      </c>
      <c r="D34" s="87">
        <v>1.3</v>
      </c>
      <c r="E34" s="246">
        <v>1.1</v>
      </c>
      <c r="F34" s="87">
        <v>1.1</v>
      </c>
      <c r="G34" s="87">
        <v>1.5</v>
      </c>
      <c r="H34" s="87">
        <v>1.1</v>
      </c>
      <c r="I34" s="87">
        <v>1.1</v>
      </c>
      <c r="J34" s="88">
        <v>1</v>
      </c>
    </row>
    <row r="35" spans="1:10" s="24" customFormat="1" ht="15" customHeight="1">
      <c r="A35" s="247" t="s">
        <v>139</v>
      </c>
      <c r="B35" s="87">
        <v>1.41</v>
      </c>
      <c r="C35" s="87">
        <v>1.3</v>
      </c>
      <c r="D35" s="87">
        <v>1.2</v>
      </c>
      <c r="E35" s="246">
        <v>1.1</v>
      </c>
      <c r="F35" s="87">
        <v>1.1</v>
      </c>
      <c r="G35" s="87">
        <v>1.3</v>
      </c>
      <c r="H35" s="87">
        <v>1.1</v>
      </c>
      <c r="I35" s="87">
        <v>1.1</v>
      </c>
      <c r="J35" s="88">
        <v>1</v>
      </c>
    </row>
    <row r="36" spans="1:10" s="24" customFormat="1" ht="7.5" customHeight="1">
      <c r="A36" s="31"/>
      <c r="B36" s="87"/>
      <c r="C36" s="87"/>
      <c r="D36" s="87"/>
      <c r="E36" s="88"/>
      <c r="F36" s="87"/>
      <c r="G36" s="29"/>
      <c r="H36" s="29"/>
      <c r="I36" s="29"/>
      <c r="J36" s="30"/>
    </row>
    <row r="37" spans="1:10" s="48" customFormat="1" ht="15" customHeight="1">
      <c r="A37" s="25" t="s">
        <v>140</v>
      </c>
      <c r="B37" s="87">
        <v>51.28</v>
      </c>
      <c r="C37" s="262" t="s">
        <v>152</v>
      </c>
      <c r="D37" s="87">
        <v>57.6</v>
      </c>
      <c r="E37" s="246">
        <v>59.5</v>
      </c>
      <c r="F37" s="87">
        <v>60.3</v>
      </c>
      <c r="G37" s="87">
        <v>58.7</v>
      </c>
      <c r="H37" s="87">
        <v>55.6</v>
      </c>
      <c r="I37" s="87">
        <v>59.6</v>
      </c>
      <c r="J37" s="88">
        <v>63.3</v>
      </c>
    </row>
    <row r="38" spans="1:10" s="24" customFormat="1" ht="7.5" customHeight="1">
      <c r="A38" s="25"/>
      <c r="B38" s="64"/>
      <c r="C38" s="64"/>
      <c r="D38" s="64"/>
      <c r="E38" s="65"/>
      <c r="F38" s="64"/>
      <c r="G38" s="64"/>
      <c r="H38" s="64"/>
      <c r="I38" s="64"/>
      <c r="J38" s="65"/>
    </row>
    <row r="39" spans="1:10" s="48" customFormat="1" ht="15" customHeight="1">
      <c r="A39" s="25" t="s">
        <v>141</v>
      </c>
      <c r="B39" s="89">
        <v>1.3</v>
      </c>
      <c r="C39" s="89">
        <v>1.4</v>
      </c>
      <c r="D39" s="89">
        <v>1.3</v>
      </c>
      <c r="E39" s="90" t="s">
        <v>142</v>
      </c>
      <c r="F39" s="89">
        <v>1.3</v>
      </c>
      <c r="G39" s="89">
        <v>1.3</v>
      </c>
      <c r="H39" s="89">
        <v>1.3</v>
      </c>
      <c r="I39" s="89">
        <v>1.4</v>
      </c>
      <c r="J39" s="90">
        <v>1.3</v>
      </c>
    </row>
    <row r="40" spans="1:10" s="48" customFormat="1" ht="15" customHeight="1">
      <c r="A40" s="180" t="s">
        <v>143</v>
      </c>
      <c r="B40" s="64"/>
      <c r="C40" s="64"/>
      <c r="D40" s="64"/>
      <c r="E40" s="65"/>
      <c r="F40" s="64"/>
      <c r="G40" s="64"/>
      <c r="H40" s="64"/>
      <c r="I40" s="64"/>
      <c r="J40" s="65"/>
    </row>
    <row r="41" spans="1:10" s="48" customFormat="1" ht="7.5" customHeight="1">
      <c r="A41" s="25"/>
      <c r="B41" s="58"/>
      <c r="C41" s="58"/>
      <c r="D41" s="92"/>
      <c r="E41" s="91"/>
      <c r="F41" s="92"/>
      <c r="G41" s="92"/>
      <c r="H41" s="92"/>
      <c r="I41" s="92"/>
      <c r="J41" s="91"/>
    </row>
    <row r="42" spans="1:10" s="48" customFormat="1" ht="15" customHeight="1">
      <c r="A42" s="25" t="s">
        <v>144</v>
      </c>
      <c r="B42" s="201">
        <v>1392</v>
      </c>
      <c r="C42" s="201">
        <v>1373</v>
      </c>
      <c r="D42" s="201">
        <v>1367</v>
      </c>
      <c r="E42" s="91" t="s">
        <v>142</v>
      </c>
      <c r="F42" s="201">
        <v>1467</v>
      </c>
      <c r="G42" s="201">
        <v>1311</v>
      </c>
      <c r="H42" s="201">
        <v>1321</v>
      </c>
      <c r="I42" s="201">
        <v>1351</v>
      </c>
      <c r="J42" s="210">
        <v>1426</v>
      </c>
    </row>
    <row r="43" spans="1:10" s="48" customFormat="1" ht="15" customHeight="1">
      <c r="A43" s="25" t="s">
        <v>145</v>
      </c>
      <c r="B43" s="64"/>
      <c r="C43" s="64"/>
      <c r="D43" s="64"/>
      <c r="E43" s="65"/>
      <c r="F43" s="64"/>
      <c r="G43" s="56"/>
      <c r="H43" s="56"/>
      <c r="I43" s="56"/>
      <c r="J43" s="100"/>
    </row>
    <row r="44" spans="1:10" s="48" customFormat="1" ht="7.5" customHeight="1">
      <c r="A44" s="25"/>
      <c r="B44" s="93"/>
      <c r="C44" s="93"/>
      <c r="D44" s="176"/>
      <c r="E44" s="94"/>
      <c r="F44" s="176"/>
      <c r="G44" s="56"/>
      <c r="H44" s="56"/>
      <c r="I44" s="56"/>
      <c r="J44" s="100"/>
    </row>
    <row r="45" spans="1:10" s="48" customFormat="1" ht="15" customHeight="1">
      <c r="A45" s="187" t="s">
        <v>146</v>
      </c>
      <c r="B45" s="242">
        <v>5668.133</v>
      </c>
      <c r="C45" s="244">
        <v>10337.472</v>
      </c>
      <c r="D45" s="244">
        <v>14587.7</v>
      </c>
      <c r="E45" s="248">
        <v>13283.9</v>
      </c>
      <c r="F45" s="244">
        <v>3805.5</v>
      </c>
      <c r="G45" s="244">
        <v>4155.9</v>
      </c>
      <c r="H45" s="244">
        <v>4273</v>
      </c>
      <c r="I45" s="244">
        <v>4336.6</v>
      </c>
      <c r="J45" s="248">
        <v>4674.4</v>
      </c>
    </row>
    <row r="46" spans="1:10" s="50" customFormat="1" ht="15" customHeight="1">
      <c r="A46" s="31" t="s">
        <v>147</v>
      </c>
      <c r="B46" s="87"/>
      <c r="C46" s="87"/>
      <c r="D46" s="58"/>
      <c r="E46" s="59"/>
      <c r="F46" s="58"/>
      <c r="G46" s="44"/>
      <c r="H46" s="44"/>
      <c r="I46" s="44"/>
      <c r="J46" s="131"/>
    </row>
    <row r="47" spans="1:10" ht="15" customHeight="1">
      <c r="A47" s="31" t="s">
        <v>130</v>
      </c>
      <c r="B47" s="87">
        <v>13.535656273414897</v>
      </c>
      <c r="C47" s="87">
        <v>7.49558499408753</v>
      </c>
      <c r="D47" s="87">
        <v>5.2</v>
      </c>
      <c r="E47" s="88">
        <v>4.4</v>
      </c>
      <c r="F47" s="87">
        <v>5.6</v>
      </c>
      <c r="G47" s="87">
        <v>4.7</v>
      </c>
      <c r="H47" s="87">
        <v>4.3</v>
      </c>
      <c r="I47" s="87">
        <v>4.3</v>
      </c>
      <c r="J47" s="88">
        <v>4.5</v>
      </c>
    </row>
    <row r="48" spans="1:10" ht="15" customHeight="1">
      <c r="A48" s="31" t="s">
        <v>131</v>
      </c>
      <c r="B48" s="87">
        <v>84.48407967844086</v>
      </c>
      <c r="C48" s="87">
        <v>91.49527079734774</v>
      </c>
      <c r="D48" s="87">
        <v>94.1</v>
      </c>
      <c r="E48" s="88">
        <v>95.1</v>
      </c>
      <c r="F48" s="87">
        <v>93.7</v>
      </c>
      <c r="G48" s="87">
        <v>94.8</v>
      </c>
      <c r="H48" s="87">
        <v>95.1</v>
      </c>
      <c r="I48" s="87">
        <v>95.2</v>
      </c>
      <c r="J48" s="88">
        <v>94.9</v>
      </c>
    </row>
    <row r="49" spans="1:10" ht="15" customHeight="1">
      <c r="A49" s="31" t="s">
        <v>132</v>
      </c>
      <c r="B49" s="87">
        <v>1.980264048144248</v>
      </c>
      <c r="C49" s="87">
        <v>1.0091442085647246</v>
      </c>
      <c r="D49" s="87">
        <v>0.6</v>
      </c>
      <c r="E49" s="88">
        <v>0.5</v>
      </c>
      <c r="F49" s="87">
        <v>0.7</v>
      </c>
      <c r="G49" s="87">
        <v>0.5</v>
      </c>
      <c r="H49" s="87">
        <v>0.5</v>
      </c>
      <c r="I49" s="87">
        <v>0.5</v>
      </c>
      <c r="J49" s="88">
        <v>0.6</v>
      </c>
    </row>
    <row r="50" spans="1:10" ht="7.5" customHeight="1">
      <c r="A50" s="95"/>
      <c r="B50" s="96"/>
      <c r="C50" s="97"/>
      <c r="D50" s="97"/>
      <c r="E50" s="98"/>
      <c r="F50" s="96"/>
      <c r="G50" s="97"/>
      <c r="H50" s="97"/>
      <c r="I50" s="97"/>
      <c r="J50" s="98"/>
    </row>
    <row r="51" spans="1:10" ht="13.5" customHeight="1">
      <c r="A51" s="177" t="s">
        <v>148</v>
      </c>
      <c r="B51" s="166"/>
      <c r="C51" s="165"/>
      <c r="D51" s="165"/>
      <c r="E51" s="50"/>
      <c r="F51" s="50"/>
      <c r="G51" s="50"/>
      <c r="H51" s="50"/>
      <c r="I51" s="50"/>
      <c r="J51" s="50"/>
    </row>
    <row r="52" spans="1:10" ht="13.5" customHeight="1">
      <c r="A52" s="249" t="s">
        <v>74</v>
      </c>
      <c r="B52" s="166"/>
      <c r="C52" s="165"/>
      <c r="D52" s="165"/>
      <c r="E52" s="50"/>
      <c r="F52" s="50"/>
      <c r="G52" s="50"/>
      <c r="H52" s="50"/>
      <c r="I52" s="50"/>
      <c r="J52" s="50"/>
    </row>
    <row r="53" spans="1:10" ht="17.25" thickBot="1">
      <c r="A53" s="51"/>
      <c r="B53" s="44"/>
      <c r="C53" s="50"/>
      <c r="D53" s="50"/>
      <c r="E53" s="50"/>
      <c r="F53" s="50"/>
      <c r="G53" s="50"/>
      <c r="H53" s="50"/>
      <c r="I53" s="50"/>
      <c r="J53" s="50"/>
    </row>
    <row r="54" spans="1:10" s="50" customFormat="1" ht="12" customHeight="1" thickTop="1">
      <c r="A54" s="338" t="s">
        <v>18</v>
      </c>
      <c r="B54" s="338"/>
      <c r="C54" s="338"/>
      <c r="D54" s="338"/>
      <c r="E54" s="338"/>
      <c r="F54" s="338"/>
      <c r="G54" s="338"/>
      <c r="H54" s="338"/>
      <c r="I54" s="338"/>
      <c r="J54" s="338"/>
    </row>
    <row r="55" spans="1:10" s="50" customFormat="1" ht="12" customHeight="1">
      <c r="A55" s="330" t="s">
        <v>149</v>
      </c>
      <c r="B55" s="331"/>
      <c r="C55" s="331"/>
      <c r="D55" s="331"/>
      <c r="E55" s="331"/>
      <c r="F55" s="331"/>
      <c r="G55" s="331"/>
      <c r="H55" s="331"/>
      <c r="I55" s="331"/>
      <c r="J55" s="331"/>
    </row>
    <row r="56" spans="1:10" s="50" customFormat="1" ht="12" customHeight="1">
      <c r="A56" s="330" t="s">
        <v>150</v>
      </c>
      <c r="B56" s="331"/>
      <c r="C56" s="331"/>
      <c r="D56" s="331"/>
      <c r="E56" s="331"/>
      <c r="F56" s="331"/>
      <c r="G56" s="331"/>
      <c r="H56" s="331"/>
      <c r="I56" s="331"/>
      <c r="J56" s="331"/>
    </row>
    <row r="57" spans="1:10" s="50" customFormat="1" ht="12" customHeight="1" thickBot="1">
      <c r="A57" s="332" t="s">
        <v>151</v>
      </c>
      <c r="B57" s="333"/>
      <c r="C57" s="333"/>
      <c r="D57" s="333"/>
      <c r="E57" s="333"/>
      <c r="F57" s="333"/>
      <c r="G57" s="333"/>
      <c r="H57" s="333"/>
      <c r="I57" s="333"/>
      <c r="J57" s="333"/>
    </row>
    <row r="58" ht="17.25" thickTop="1"/>
  </sheetData>
  <mergeCells count="7">
    <mergeCell ref="A55:J55"/>
    <mergeCell ref="A56:J56"/>
    <mergeCell ref="A57:J57"/>
    <mergeCell ref="B22:B23"/>
    <mergeCell ref="C22:C23"/>
    <mergeCell ref="D22:D23"/>
    <mergeCell ref="A54:J54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90" zoomScaleNormal="90" workbookViewId="0" topLeftCell="A1">
      <selection activeCell="B7" sqref="B7"/>
    </sheetView>
  </sheetViews>
  <sheetFormatPr defaultColWidth="9.00390625" defaultRowHeight="16.5"/>
  <cols>
    <col min="1" max="1" width="29.125" style="9" customWidth="1"/>
    <col min="2" max="2" width="4.125" style="9" customWidth="1"/>
    <col min="3" max="3" width="7.125" style="5" customWidth="1"/>
    <col min="4" max="4" width="7.125" style="3" customWidth="1"/>
    <col min="5" max="5" width="8.625" style="3" customWidth="1"/>
    <col min="6" max="6" width="7.75390625" style="3" customWidth="1"/>
    <col min="7" max="10" width="7.125" style="3" customWidth="1"/>
    <col min="11" max="11" width="7.00390625" style="3" customWidth="1"/>
    <col min="12" max="16384" width="9.00390625" style="6" customWidth="1"/>
  </cols>
  <sheetData>
    <row r="1" spans="1:11" ht="16.5">
      <c r="A1" s="4"/>
      <c r="B1" s="5"/>
      <c r="D1" s="5"/>
      <c r="E1" s="5"/>
      <c r="F1" s="5"/>
      <c r="G1" s="5"/>
      <c r="H1" s="5"/>
      <c r="I1" s="5"/>
      <c r="J1" s="5"/>
      <c r="K1" s="6"/>
    </row>
    <row r="2" spans="1:11" ht="16.5">
      <c r="A2" s="4"/>
      <c r="B2" s="5"/>
      <c r="D2" s="5"/>
      <c r="E2" s="5"/>
      <c r="F2" s="5"/>
      <c r="G2" s="5"/>
      <c r="H2" s="5"/>
      <c r="I2" s="5"/>
      <c r="J2" s="5"/>
      <c r="K2" s="6"/>
    </row>
    <row r="3" spans="1:11" ht="16.5">
      <c r="A3" s="4"/>
      <c r="B3" s="5"/>
      <c r="D3" s="5"/>
      <c r="E3" s="5"/>
      <c r="F3" s="5"/>
      <c r="G3" s="5"/>
      <c r="H3" s="5"/>
      <c r="I3" s="5"/>
      <c r="J3" s="5"/>
      <c r="K3" s="6"/>
    </row>
    <row r="4" spans="1:11" ht="16.5">
      <c r="A4" s="4"/>
      <c r="B4" s="5"/>
      <c r="D4" s="5"/>
      <c r="E4" s="5"/>
      <c r="F4" s="5"/>
      <c r="G4" s="5"/>
      <c r="H4" s="5"/>
      <c r="I4" s="5"/>
      <c r="J4" s="5"/>
      <c r="K4" s="6"/>
    </row>
    <row r="5" spans="1:11" ht="24.75" customHeight="1">
      <c r="A5" s="4"/>
      <c r="B5" s="5"/>
      <c r="D5" s="5"/>
      <c r="E5" s="5"/>
      <c r="F5" s="5"/>
      <c r="G5" s="5"/>
      <c r="H5" s="5"/>
      <c r="I5" s="5"/>
      <c r="J5" s="5"/>
      <c r="K5" s="6"/>
    </row>
    <row r="6" spans="1:11" ht="16.5">
      <c r="A6" s="4"/>
      <c r="B6" s="4"/>
      <c r="D6" s="5"/>
      <c r="E6" s="5"/>
      <c r="F6" s="5"/>
      <c r="G6" s="5"/>
      <c r="H6" s="5"/>
      <c r="I6" s="5"/>
      <c r="J6" s="5"/>
      <c r="K6" s="5"/>
    </row>
    <row r="7" spans="1:11" ht="16.5">
      <c r="A7" s="4"/>
      <c r="B7" s="4"/>
      <c r="D7" s="5"/>
      <c r="E7" s="5"/>
      <c r="F7" s="5"/>
      <c r="G7" s="5"/>
      <c r="H7" s="5"/>
      <c r="I7" s="5"/>
      <c r="J7" s="5"/>
      <c r="K7" s="5"/>
    </row>
    <row r="8" spans="1:7" s="50" customFormat="1" ht="17.25" customHeight="1">
      <c r="A8" s="49" t="s">
        <v>167</v>
      </c>
      <c r="B8" s="49"/>
      <c r="C8" s="44"/>
      <c r="G8" s="44"/>
    </row>
    <row r="9" spans="1:11" s="50" customFormat="1" ht="7.5" customHeight="1">
      <c r="A9" s="51"/>
      <c r="B9" s="51"/>
      <c r="C9" s="29"/>
      <c r="D9" s="24"/>
      <c r="E9" s="24"/>
      <c r="F9" s="24"/>
      <c r="G9" s="29"/>
      <c r="H9" s="24"/>
      <c r="I9" s="24"/>
      <c r="J9" s="24"/>
      <c r="K9" s="24"/>
    </row>
    <row r="10" spans="1:11" s="54" customFormat="1" ht="13.5" customHeight="1">
      <c r="A10" s="52"/>
      <c r="B10" s="53"/>
      <c r="C10" s="334">
        <v>1998</v>
      </c>
      <c r="D10" s="336">
        <v>1999</v>
      </c>
      <c r="E10" s="336">
        <v>2000</v>
      </c>
      <c r="F10" s="19">
        <v>2001</v>
      </c>
      <c r="G10" s="18">
        <v>2000</v>
      </c>
      <c r="H10" s="18">
        <v>2000</v>
      </c>
      <c r="I10" s="18">
        <v>2001</v>
      </c>
      <c r="J10" s="18">
        <v>2001</v>
      </c>
      <c r="K10" s="19">
        <v>2001</v>
      </c>
    </row>
    <row r="11" spans="1:11" s="54" customFormat="1" ht="13.5" customHeight="1">
      <c r="A11" s="35"/>
      <c r="B11" s="36"/>
      <c r="C11" s="335"/>
      <c r="D11" s="337"/>
      <c r="E11" s="337"/>
      <c r="F11" s="197" t="s">
        <v>168</v>
      </c>
      <c r="G11" s="23" t="s">
        <v>169</v>
      </c>
      <c r="H11" s="196" t="s">
        <v>170</v>
      </c>
      <c r="I11" s="196" t="s">
        <v>171</v>
      </c>
      <c r="J11" s="196" t="s">
        <v>172</v>
      </c>
      <c r="K11" s="197" t="s">
        <v>169</v>
      </c>
    </row>
    <row r="12" spans="1:11" s="62" customFormat="1" ht="13.5" customHeight="1">
      <c r="A12" s="55" t="s">
        <v>173</v>
      </c>
      <c r="B12" s="56"/>
      <c r="C12" s="57">
        <v>15596</v>
      </c>
      <c r="D12" s="58">
        <v>16300</v>
      </c>
      <c r="E12" s="60">
        <v>18098</v>
      </c>
      <c r="F12" s="61">
        <v>14434</v>
      </c>
      <c r="G12" s="60">
        <v>4717</v>
      </c>
      <c r="H12" s="60">
        <v>4891</v>
      </c>
      <c r="I12" s="60">
        <v>4304</v>
      </c>
      <c r="J12" s="60">
        <v>5304</v>
      </c>
      <c r="K12" s="61">
        <v>4827</v>
      </c>
    </row>
    <row r="13" spans="1:11" s="50" customFormat="1" ht="13.5" customHeight="1">
      <c r="A13" s="28" t="s">
        <v>174</v>
      </c>
      <c r="B13" s="29"/>
      <c r="C13" s="63"/>
      <c r="D13" s="64"/>
      <c r="E13" s="60"/>
      <c r="F13" s="61"/>
      <c r="G13" s="60"/>
      <c r="H13" s="60"/>
      <c r="I13" s="60"/>
      <c r="J13" s="60"/>
      <c r="K13" s="61"/>
    </row>
    <row r="14" spans="1:11" s="50" customFormat="1" ht="13.5" customHeight="1">
      <c r="A14" s="28" t="s">
        <v>175</v>
      </c>
      <c r="B14" s="29"/>
      <c r="C14" s="66">
        <v>5092</v>
      </c>
      <c r="D14" s="60">
        <v>5809</v>
      </c>
      <c r="E14" s="60">
        <v>7429</v>
      </c>
      <c r="F14" s="61">
        <v>6119</v>
      </c>
      <c r="G14" s="60">
        <v>2000</v>
      </c>
      <c r="H14" s="60">
        <v>2074</v>
      </c>
      <c r="I14" s="60">
        <v>1625</v>
      </c>
      <c r="J14" s="60">
        <v>2247</v>
      </c>
      <c r="K14" s="61">
        <v>2247</v>
      </c>
    </row>
    <row r="15" spans="1:11" s="50" customFormat="1" ht="13.5" customHeight="1">
      <c r="A15" s="28" t="s">
        <v>176</v>
      </c>
      <c r="B15" s="29"/>
      <c r="C15" s="66">
        <v>3697</v>
      </c>
      <c r="D15" s="60">
        <v>2945</v>
      </c>
      <c r="E15" s="60">
        <v>2758</v>
      </c>
      <c r="F15" s="61">
        <v>1913</v>
      </c>
      <c r="G15" s="60">
        <v>661</v>
      </c>
      <c r="H15" s="60">
        <v>695</v>
      </c>
      <c r="I15" s="60">
        <v>536</v>
      </c>
      <c r="J15" s="60">
        <v>728</v>
      </c>
      <c r="K15" s="61">
        <v>650</v>
      </c>
    </row>
    <row r="16" spans="1:11" s="50" customFormat="1" ht="13.5" customHeight="1">
      <c r="A16" s="28" t="s">
        <v>177</v>
      </c>
      <c r="B16" s="29"/>
      <c r="C16" s="66">
        <v>1537</v>
      </c>
      <c r="D16" s="60">
        <v>1550</v>
      </c>
      <c r="E16" s="60">
        <v>1720</v>
      </c>
      <c r="F16" s="61">
        <v>965</v>
      </c>
      <c r="G16" s="60">
        <v>425</v>
      </c>
      <c r="H16" s="60">
        <v>393</v>
      </c>
      <c r="I16" s="60">
        <v>280</v>
      </c>
      <c r="J16" s="60">
        <v>390</v>
      </c>
      <c r="K16" s="61">
        <v>295</v>
      </c>
    </row>
    <row r="17" spans="1:11" s="50" customFormat="1" ht="3.75" customHeight="1">
      <c r="A17" s="28"/>
      <c r="B17" s="29"/>
      <c r="C17" s="66"/>
      <c r="D17" s="60"/>
      <c r="E17" s="60"/>
      <c r="F17" s="61"/>
      <c r="G17" s="60"/>
      <c r="H17" s="60"/>
      <c r="I17" s="60"/>
      <c r="J17" s="60"/>
      <c r="K17" s="61"/>
    </row>
    <row r="18" spans="1:11" s="50" customFormat="1" ht="13.5" customHeight="1">
      <c r="A18" s="28" t="s">
        <v>178</v>
      </c>
      <c r="B18" s="29"/>
      <c r="C18" s="66">
        <v>1641</v>
      </c>
      <c r="D18" s="60">
        <v>2103</v>
      </c>
      <c r="E18" s="60">
        <v>1738</v>
      </c>
      <c r="F18" s="61">
        <v>1862</v>
      </c>
      <c r="G18" s="60">
        <v>513</v>
      </c>
      <c r="H18" s="60">
        <v>492</v>
      </c>
      <c r="I18" s="60">
        <v>568</v>
      </c>
      <c r="J18" s="60">
        <v>705</v>
      </c>
      <c r="K18" s="61">
        <v>589</v>
      </c>
    </row>
    <row r="19" spans="1:11" s="50" customFormat="1" ht="13.5" customHeight="1">
      <c r="A19" s="28" t="s">
        <v>179</v>
      </c>
      <c r="B19" s="29"/>
      <c r="C19" s="66">
        <v>267</v>
      </c>
      <c r="D19" s="60">
        <v>864</v>
      </c>
      <c r="E19" s="60">
        <v>359</v>
      </c>
      <c r="F19" s="61">
        <v>359</v>
      </c>
      <c r="G19" s="60">
        <v>119</v>
      </c>
      <c r="H19" s="60">
        <v>89</v>
      </c>
      <c r="I19" s="60">
        <v>107</v>
      </c>
      <c r="J19" s="60">
        <v>161</v>
      </c>
      <c r="K19" s="61">
        <v>92</v>
      </c>
    </row>
    <row r="20" spans="1:11" s="50" customFormat="1" ht="13.5" customHeight="1">
      <c r="A20" s="28" t="s">
        <v>180</v>
      </c>
      <c r="B20" s="29"/>
      <c r="C20" s="66">
        <v>417</v>
      </c>
      <c r="D20" s="60">
        <v>384</v>
      </c>
      <c r="E20" s="60">
        <v>348</v>
      </c>
      <c r="F20" s="61">
        <v>420</v>
      </c>
      <c r="G20" s="60">
        <v>98</v>
      </c>
      <c r="H20" s="60">
        <v>96</v>
      </c>
      <c r="I20" s="60">
        <v>120</v>
      </c>
      <c r="J20" s="60">
        <v>193</v>
      </c>
      <c r="K20" s="61">
        <v>107</v>
      </c>
    </row>
    <row r="21" spans="1:11" s="50" customFormat="1" ht="3.75" customHeight="1">
      <c r="A21" s="28"/>
      <c r="B21" s="29"/>
      <c r="C21" s="66"/>
      <c r="D21" s="60"/>
      <c r="E21" s="60"/>
      <c r="F21" s="61"/>
      <c r="G21" s="60"/>
      <c r="H21" s="60"/>
      <c r="I21" s="60"/>
      <c r="J21" s="60"/>
      <c r="K21" s="61"/>
    </row>
    <row r="22" spans="1:11" s="50" customFormat="1" ht="13.5" customHeight="1">
      <c r="A22" s="28" t="s">
        <v>181</v>
      </c>
      <c r="B22" s="29"/>
      <c r="C22" s="66">
        <v>1208</v>
      </c>
      <c r="D22" s="60">
        <v>1084</v>
      </c>
      <c r="E22" s="60">
        <v>1142</v>
      </c>
      <c r="F22" s="61">
        <v>787</v>
      </c>
      <c r="G22" s="60">
        <v>306</v>
      </c>
      <c r="H22" s="60">
        <v>296</v>
      </c>
      <c r="I22" s="60">
        <v>267</v>
      </c>
      <c r="J22" s="60">
        <v>267</v>
      </c>
      <c r="K22" s="61">
        <v>253</v>
      </c>
    </row>
    <row r="23" spans="1:11" s="50" customFormat="1" ht="13.5" customHeight="1">
      <c r="A23" s="28" t="s">
        <v>182</v>
      </c>
      <c r="B23" s="29"/>
      <c r="C23" s="66">
        <v>733</v>
      </c>
      <c r="D23" s="60">
        <v>831</v>
      </c>
      <c r="E23" s="60">
        <v>820</v>
      </c>
      <c r="F23" s="61">
        <v>620</v>
      </c>
      <c r="G23" s="60">
        <v>198</v>
      </c>
      <c r="H23" s="60">
        <v>263</v>
      </c>
      <c r="I23" s="60">
        <v>233</v>
      </c>
      <c r="J23" s="60">
        <v>216</v>
      </c>
      <c r="K23" s="61">
        <v>171</v>
      </c>
    </row>
    <row r="24" spans="1:11" s="50" customFormat="1" ht="4.5" customHeight="1">
      <c r="A24" s="28"/>
      <c r="B24" s="29"/>
      <c r="C24" s="66"/>
      <c r="D24" s="60"/>
      <c r="E24" s="208"/>
      <c r="F24" s="61"/>
      <c r="G24" s="60"/>
      <c r="H24" s="60"/>
      <c r="I24" s="60"/>
      <c r="J24" s="60"/>
      <c r="K24" s="61"/>
    </row>
    <row r="25" spans="1:11" s="50" customFormat="1" ht="13.5" customHeight="1">
      <c r="A25" s="28" t="s">
        <v>183</v>
      </c>
      <c r="B25" s="29"/>
      <c r="C25" s="63"/>
      <c r="D25" s="64"/>
      <c r="E25" s="208"/>
      <c r="F25" s="61"/>
      <c r="G25" s="60"/>
      <c r="H25" s="60"/>
      <c r="I25" s="60"/>
      <c r="J25" s="60"/>
      <c r="K25" s="61"/>
    </row>
    <row r="26" spans="1:11" s="50" customFormat="1" ht="13.5" customHeight="1">
      <c r="A26" s="28" t="s">
        <v>184</v>
      </c>
      <c r="B26" s="29"/>
      <c r="C26" s="66">
        <v>4024</v>
      </c>
      <c r="D26" s="60">
        <v>4340</v>
      </c>
      <c r="E26" s="60">
        <v>5318</v>
      </c>
      <c r="F26" s="61">
        <v>4533</v>
      </c>
      <c r="G26" s="60">
        <v>1476</v>
      </c>
      <c r="H26" s="60">
        <v>1558</v>
      </c>
      <c r="I26" s="60">
        <v>1286</v>
      </c>
      <c r="J26" s="60">
        <v>1606</v>
      </c>
      <c r="K26" s="61">
        <v>1641</v>
      </c>
    </row>
    <row r="27" spans="1:11" s="50" customFormat="1" ht="13.5" customHeight="1">
      <c r="A27" s="178" t="s">
        <v>185</v>
      </c>
      <c r="B27" s="29"/>
      <c r="C27" s="66">
        <v>1523</v>
      </c>
      <c r="D27" s="60">
        <v>1469</v>
      </c>
      <c r="E27" s="60">
        <v>1745</v>
      </c>
      <c r="F27" s="61">
        <v>1668</v>
      </c>
      <c r="G27" s="60">
        <v>491</v>
      </c>
      <c r="H27" s="60">
        <v>521</v>
      </c>
      <c r="I27" s="60">
        <v>539</v>
      </c>
      <c r="J27" s="60">
        <v>524</v>
      </c>
      <c r="K27" s="61">
        <v>606</v>
      </c>
    </row>
    <row r="28" spans="1:11" s="50" customFormat="1" ht="13.5" customHeight="1">
      <c r="A28" s="28" t="s">
        <v>186</v>
      </c>
      <c r="B28" s="29"/>
      <c r="C28" s="66">
        <v>1103</v>
      </c>
      <c r="D28" s="60">
        <v>1525</v>
      </c>
      <c r="E28" s="60">
        <v>2018</v>
      </c>
      <c r="F28" s="61">
        <v>1685</v>
      </c>
      <c r="G28" s="60">
        <v>555</v>
      </c>
      <c r="H28" s="60">
        <v>599</v>
      </c>
      <c r="I28" s="60">
        <v>354</v>
      </c>
      <c r="J28" s="60">
        <v>695</v>
      </c>
      <c r="K28" s="61">
        <v>636</v>
      </c>
    </row>
    <row r="29" spans="1:11" s="50" customFormat="1" ht="13.5" customHeight="1">
      <c r="A29" s="178" t="s">
        <v>187</v>
      </c>
      <c r="B29" s="29"/>
      <c r="C29" s="66">
        <v>423</v>
      </c>
      <c r="D29" s="60">
        <v>383</v>
      </c>
      <c r="E29" s="60">
        <v>482</v>
      </c>
      <c r="F29" s="61">
        <v>402</v>
      </c>
      <c r="G29" s="60">
        <v>121</v>
      </c>
      <c r="H29" s="60">
        <v>156</v>
      </c>
      <c r="I29" s="60">
        <v>140</v>
      </c>
      <c r="J29" s="60">
        <v>128</v>
      </c>
      <c r="K29" s="61">
        <v>134</v>
      </c>
    </row>
    <row r="30" spans="1:11" s="50" customFormat="1" ht="3.75" customHeight="1">
      <c r="A30" s="28"/>
      <c r="B30" s="29"/>
      <c r="C30" s="66"/>
      <c r="D30" s="60"/>
      <c r="E30" s="60"/>
      <c r="F30" s="61"/>
      <c r="G30" s="60"/>
      <c r="H30" s="60"/>
      <c r="I30" s="60"/>
      <c r="J30" s="60"/>
      <c r="K30" s="61"/>
    </row>
    <row r="31" spans="1:11" s="50" customFormat="1" ht="13.5" customHeight="1">
      <c r="A31" s="67" t="s">
        <v>188</v>
      </c>
      <c r="B31" s="68"/>
      <c r="C31" s="57">
        <v>9068</v>
      </c>
      <c r="D31" s="69">
        <v>8781</v>
      </c>
      <c r="E31" s="209">
        <v>9430</v>
      </c>
      <c r="F31" s="61">
        <v>6804</v>
      </c>
      <c r="G31" s="60">
        <v>2352</v>
      </c>
      <c r="H31" s="60">
        <v>2391</v>
      </c>
      <c r="I31" s="60">
        <v>1913</v>
      </c>
      <c r="J31" s="60">
        <v>2592</v>
      </c>
      <c r="K31" s="61">
        <v>2298</v>
      </c>
    </row>
    <row r="32" spans="1:11" s="50" customFormat="1" ht="13.5" customHeight="1">
      <c r="A32" s="28" t="s">
        <v>189</v>
      </c>
      <c r="B32" s="29"/>
      <c r="C32" s="57">
        <v>6748</v>
      </c>
      <c r="D32" s="69">
        <v>6454</v>
      </c>
      <c r="E32" s="209">
        <v>7324</v>
      </c>
      <c r="F32" s="61">
        <v>5283</v>
      </c>
      <c r="G32" s="60">
        <v>1796</v>
      </c>
      <c r="H32" s="60">
        <v>1811</v>
      </c>
      <c r="I32" s="60">
        <v>1387</v>
      </c>
      <c r="J32" s="60">
        <v>2081</v>
      </c>
      <c r="K32" s="61">
        <v>1815</v>
      </c>
    </row>
    <row r="33" spans="1:11" s="50" customFormat="1" ht="13.5" customHeight="1">
      <c r="A33" s="28" t="s">
        <v>190</v>
      </c>
      <c r="B33" s="29"/>
      <c r="C33" s="70">
        <v>311</v>
      </c>
      <c r="D33" s="71">
        <v>240</v>
      </c>
      <c r="E33" s="71">
        <v>178</v>
      </c>
      <c r="F33" s="61">
        <v>134</v>
      </c>
      <c r="G33" s="60">
        <v>50</v>
      </c>
      <c r="H33" s="60">
        <v>47</v>
      </c>
      <c r="I33" s="60">
        <v>45</v>
      </c>
      <c r="J33" s="60">
        <v>54</v>
      </c>
      <c r="K33" s="61">
        <v>35</v>
      </c>
    </row>
    <row r="34" spans="1:11" s="72" customFormat="1" ht="13.5" customHeight="1">
      <c r="A34" s="67" t="s">
        <v>191</v>
      </c>
      <c r="B34" s="68"/>
      <c r="C34" s="66">
        <v>2009</v>
      </c>
      <c r="D34" s="60">
        <v>2087</v>
      </c>
      <c r="E34" s="60">
        <v>1928</v>
      </c>
      <c r="F34" s="61">
        <v>1387</v>
      </c>
      <c r="G34" s="60">
        <v>506</v>
      </c>
      <c r="H34" s="60">
        <v>533</v>
      </c>
      <c r="I34" s="60">
        <v>481</v>
      </c>
      <c r="J34" s="60">
        <v>457</v>
      </c>
      <c r="K34" s="61">
        <v>448</v>
      </c>
    </row>
    <row r="35" spans="1:11" s="72" customFormat="1" ht="3.75" customHeight="1">
      <c r="A35" s="67"/>
      <c r="B35" s="68"/>
      <c r="C35" s="66"/>
      <c r="D35" s="60"/>
      <c r="E35" s="60"/>
      <c r="F35" s="61"/>
      <c r="G35" s="60"/>
      <c r="H35" s="60"/>
      <c r="I35" s="60"/>
      <c r="J35" s="60"/>
      <c r="K35" s="61"/>
    </row>
    <row r="36" spans="1:11" s="72" customFormat="1" ht="13.5" customHeight="1">
      <c r="A36" s="250" t="s">
        <v>192</v>
      </c>
      <c r="B36" s="68"/>
      <c r="C36" s="66">
        <v>989</v>
      </c>
      <c r="D36" s="60">
        <v>1012</v>
      </c>
      <c r="E36" s="60">
        <v>1371</v>
      </c>
      <c r="F36" s="61">
        <v>1128</v>
      </c>
      <c r="G36" s="60">
        <v>374</v>
      </c>
      <c r="H36" s="60">
        <v>384</v>
      </c>
      <c r="I36" s="60">
        <v>350</v>
      </c>
      <c r="J36" s="60">
        <v>391</v>
      </c>
      <c r="K36" s="61">
        <v>387</v>
      </c>
    </row>
    <row r="37" spans="1:11" s="72" customFormat="1" ht="13.5" customHeight="1">
      <c r="A37" s="67" t="s">
        <v>193</v>
      </c>
      <c r="B37" s="68"/>
      <c r="C37" s="66">
        <v>1515</v>
      </c>
      <c r="D37" s="60">
        <v>2167</v>
      </c>
      <c r="E37" s="60">
        <v>1978</v>
      </c>
      <c r="F37" s="61">
        <v>1970</v>
      </c>
      <c r="G37" s="60">
        <v>515</v>
      </c>
      <c r="H37" s="60">
        <v>558</v>
      </c>
      <c r="I37" s="60">
        <v>755</v>
      </c>
      <c r="J37" s="60">
        <v>715</v>
      </c>
      <c r="K37" s="61">
        <v>500</v>
      </c>
    </row>
    <row r="38" spans="1:11" s="50" customFormat="1" ht="7.5" customHeight="1">
      <c r="A38" s="28"/>
      <c r="B38" s="29"/>
      <c r="C38" s="63"/>
      <c r="D38" s="64"/>
      <c r="E38" s="208"/>
      <c r="F38" s="61"/>
      <c r="G38" s="60"/>
      <c r="H38" s="60"/>
      <c r="I38" s="60"/>
      <c r="J38" s="60"/>
      <c r="K38" s="61"/>
    </row>
    <row r="39" spans="1:11" s="62" customFormat="1" ht="13.5" customHeight="1">
      <c r="A39" s="73" t="s">
        <v>194</v>
      </c>
      <c r="B39" s="56"/>
      <c r="C39" s="74">
        <v>17084</v>
      </c>
      <c r="D39" s="75">
        <v>17580</v>
      </c>
      <c r="E39" s="76">
        <v>20380</v>
      </c>
      <c r="F39" s="61">
        <v>13814</v>
      </c>
      <c r="G39" s="76">
        <v>5995</v>
      </c>
      <c r="H39" s="76">
        <v>5111</v>
      </c>
      <c r="I39" s="60">
        <v>3637</v>
      </c>
      <c r="J39" s="60">
        <v>4872</v>
      </c>
      <c r="K39" s="61">
        <v>5304</v>
      </c>
    </row>
    <row r="40" spans="1:11" s="50" customFormat="1" ht="13.5" customHeight="1">
      <c r="A40" s="28" t="s">
        <v>195</v>
      </c>
      <c r="B40" s="29"/>
      <c r="C40" s="63"/>
      <c r="D40" s="64"/>
      <c r="E40" s="208"/>
      <c r="F40" s="61"/>
      <c r="G40" s="60"/>
      <c r="H40" s="60"/>
      <c r="I40" s="60"/>
      <c r="J40" s="60"/>
      <c r="K40" s="61"/>
    </row>
    <row r="41" spans="1:11" s="50" customFormat="1" ht="13.5" customHeight="1">
      <c r="A41" s="28" t="s">
        <v>196</v>
      </c>
      <c r="B41" s="29"/>
      <c r="C41" s="66">
        <v>8141</v>
      </c>
      <c r="D41" s="60">
        <v>8249</v>
      </c>
      <c r="E41" s="60">
        <v>9837</v>
      </c>
      <c r="F41" s="61">
        <v>6653</v>
      </c>
      <c r="G41" s="60">
        <v>3082</v>
      </c>
      <c r="H41" s="60">
        <v>2469</v>
      </c>
      <c r="I41" s="60">
        <v>1617</v>
      </c>
      <c r="J41" s="60">
        <v>2229</v>
      </c>
      <c r="K41" s="61">
        <v>2807</v>
      </c>
    </row>
    <row r="42" spans="1:11" s="50" customFormat="1" ht="3.75" customHeight="1">
      <c r="A42" s="28"/>
      <c r="B42" s="29"/>
      <c r="C42" s="66"/>
      <c r="D42" s="60"/>
      <c r="E42" s="60"/>
      <c r="F42" s="77"/>
      <c r="G42" s="60"/>
      <c r="H42" s="60"/>
      <c r="I42" s="251"/>
      <c r="J42" s="251"/>
      <c r="K42" s="77"/>
    </row>
    <row r="43" spans="1:11" s="50" customFormat="1" ht="13.5" customHeight="1">
      <c r="A43" s="28" t="s">
        <v>197</v>
      </c>
      <c r="B43" s="29"/>
      <c r="C43" s="66">
        <v>5210</v>
      </c>
      <c r="D43" s="60">
        <v>5304</v>
      </c>
      <c r="E43" s="60">
        <v>5790</v>
      </c>
      <c r="F43" s="61">
        <v>3721</v>
      </c>
      <c r="G43" s="60">
        <v>1605</v>
      </c>
      <c r="H43" s="60">
        <v>1383</v>
      </c>
      <c r="I43" s="60">
        <v>953</v>
      </c>
      <c r="J43" s="60">
        <v>1413</v>
      </c>
      <c r="K43" s="61">
        <v>1356</v>
      </c>
    </row>
    <row r="44" spans="1:11" s="50" customFormat="1" ht="13.5" customHeight="1">
      <c r="A44" s="28" t="s">
        <v>179</v>
      </c>
      <c r="B44" s="29"/>
      <c r="C44" s="66">
        <v>1495</v>
      </c>
      <c r="D44" s="60">
        <v>1547</v>
      </c>
      <c r="E44" s="60">
        <v>1580</v>
      </c>
      <c r="F44" s="61">
        <v>1068</v>
      </c>
      <c r="G44" s="60">
        <v>409</v>
      </c>
      <c r="H44" s="60">
        <v>371</v>
      </c>
      <c r="I44" s="60">
        <v>280</v>
      </c>
      <c r="J44" s="60">
        <v>412</v>
      </c>
      <c r="K44" s="61">
        <v>376</v>
      </c>
    </row>
    <row r="45" spans="1:11" s="50" customFormat="1" ht="13.5" customHeight="1">
      <c r="A45" s="28" t="s">
        <v>180</v>
      </c>
      <c r="B45" s="29"/>
      <c r="C45" s="66">
        <v>1323</v>
      </c>
      <c r="D45" s="60">
        <v>1302</v>
      </c>
      <c r="E45" s="60">
        <v>1404</v>
      </c>
      <c r="F45" s="61">
        <v>909</v>
      </c>
      <c r="G45" s="60">
        <v>472</v>
      </c>
      <c r="H45" s="60">
        <v>301</v>
      </c>
      <c r="I45" s="60">
        <v>221</v>
      </c>
      <c r="J45" s="60">
        <v>275</v>
      </c>
      <c r="K45" s="61">
        <v>413</v>
      </c>
    </row>
    <row r="46" spans="1:11" s="50" customFormat="1" ht="13.5" customHeight="1">
      <c r="A46" s="28" t="s">
        <v>198</v>
      </c>
      <c r="B46" s="29"/>
      <c r="C46" s="66">
        <v>1046</v>
      </c>
      <c r="D46" s="60">
        <v>920</v>
      </c>
      <c r="E46" s="60">
        <v>1022</v>
      </c>
      <c r="F46" s="61">
        <v>604</v>
      </c>
      <c r="G46" s="60">
        <v>229</v>
      </c>
      <c r="H46" s="60">
        <v>290</v>
      </c>
      <c r="I46" s="60">
        <v>163</v>
      </c>
      <c r="J46" s="60">
        <v>276</v>
      </c>
      <c r="K46" s="61">
        <v>165</v>
      </c>
    </row>
    <row r="47" spans="1:11" s="50" customFormat="1" ht="3.75" customHeight="1">
      <c r="A47" s="28"/>
      <c r="B47" s="29"/>
      <c r="C47" s="66"/>
      <c r="D47" s="60"/>
      <c r="E47" s="60"/>
      <c r="F47" s="77"/>
      <c r="G47" s="60"/>
      <c r="H47" s="60"/>
      <c r="I47" s="251"/>
      <c r="J47" s="251"/>
      <c r="K47" s="77"/>
    </row>
    <row r="48" spans="1:11" s="50" customFormat="1" ht="13.5" customHeight="1">
      <c r="A48" s="28" t="s">
        <v>175</v>
      </c>
      <c r="B48" s="29"/>
      <c r="C48" s="66">
        <v>1157</v>
      </c>
      <c r="D48" s="60">
        <v>1617</v>
      </c>
      <c r="E48" s="60">
        <v>2080</v>
      </c>
      <c r="F48" s="61">
        <v>1476</v>
      </c>
      <c r="G48" s="60">
        <v>561</v>
      </c>
      <c r="H48" s="60">
        <v>588</v>
      </c>
      <c r="I48" s="60">
        <v>405</v>
      </c>
      <c r="J48" s="60">
        <v>554</v>
      </c>
      <c r="K48" s="61">
        <v>517</v>
      </c>
    </row>
    <row r="49" spans="1:11" s="50" customFormat="1" ht="13.5" customHeight="1">
      <c r="A49" s="28" t="s">
        <v>176</v>
      </c>
      <c r="B49" s="29"/>
      <c r="C49" s="66">
        <v>1301</v>
      </c>
      <c r="D49" s="60">
        <v>1195</v>
      </c>
      <c r="E49" s="60">
        <v>1330</v>
      </c>
      <c r="F49" s="61">
        <v>940</v>
      </c>
      <c r="G49" s="60">
        <v>337</v>
      </c>
      <c r="H49" s="60">
        <v>302</v>
      </c>
      <c r="I49" s="60">
        <v>302</v>
      </c>
      <c r="J49" s="60">
        <v>335</v>
      </c>
      <c r="K49" s="61">
        <v>303</v>
      </c>
    </row>
    <row r="50" spans="1:11" s="50" customFormat="1" ht="13.5" customHeight="1">
      <c r="A50" s="28" t="s">
        <v>177</v>
      </c>
      <c r="B50" s="29"/>
      <c r="C50" s="66">
        <v>251</v>
      </c>
      <c r="D50" s="60">
        <v>214</v>
      </c>
      <c r="E50" s="60">
        <v>171</v>
      </c>
      <c r="F50" s="61">
        <v>101</v>
      </c>
      <c r="G50" s="60">
        <v>52</v>
      </c>
      <c r="H50" s="60">
        <v>44</v>
      </c>
      <c r="I50" s="60">
        <v>38</v>
      </c>
      <c r="J50" s="60">
        <v>26</v>
      </c>
      <c r="K50" s="61">
        <v>37</v>
      </c>
    </row>
    <row r="51" spans="1:11" s="50" customFormat="1" ht="4.5" customHeight="1">
      <c r="A51" s="28"/>
      <c r="B51" s="29"/>
      <c r="C51" s="66"/>
      <c r="D51" s="60"/>
      <c r="E51" s="208"/>
      <c r="F51" s="61"/>
      <c r="G51" s="60"/>
      <c r="H51" s="60"/>
      <c r="I51" s="60"/>
      <c r="J51" s="60"/>
      <c r="K51" s="61"/>
    </row>
    <row r="52" spans="1:11" s="50" customFormat="1" ht="13.5" customHeight="1">
      <c r="A52" s="28" t="s">
        <v>199</v>
      </c>
      <c r="B52" s="29"/>
      <c r="C52" s="63"/>
      <c r="D52" s="64"/>
      <c r="E52" s="208"/>
      <c r="F52" s="61"/>
      <c r="G52" s="60"/>
      <c r="H52" s="60"/>
      <c r="I52" s="60"/>
      <c r="J52" s="60"/>
      <c r="K52" s="61"/>
    </row>
    <row r="53" spans="1:11" s="50" customFormat="1" ht="13.5" customHeight="1">
      <c r="A53" s="28" t="s">
        <v>200</v>
      </c>
      <c r="B53" s="29"/>
      <c r="C53" s="66">
        <v>13046</v>
      </c>
      <c r="D53" s="60">
        <v>12925</v>
      </c>
      <c r="E53" s="60">
        <v>14623</v>
      </c>
      <c r="F53" s="61">
        <v>9888</v>
      </c>
      <c r="G53" s="60">
        <v>4475</v>
      </c>
      <c r="H53" s="60">
        <v>3605</v>
      </c>
      <c r="I53" s="60">
        <v>2353</v>
      </c>
      <c r="J53" s="60">
        <v>3466</v>
      </c>
      <c r="K53" s="61">
        <v>4069</v>
      </c>
    </row>
    <row r="54" spans="1:11" s="50" customFormat="1" ht="13.5" customHeight="1">
      <c r="A54" s="28" t="s">
        <v>201</v>
      </c>
      <c r="B54" s="29"/>
      <c r="C54" s="66">
        <v>7617</v>
      </c>
      <c r="D54" s="60">
        <v>7578</v>
      </c>
      <c r="E54" s="60">
        <v>8260</v>
      </c>
      <c r="F54" s="61">
        <v>5708</v>
      </c>
      <c r="G54" s="60">
        <v>2663</v>
      </c>
      <c r="H54" s="60">
        <v>1997</v>
      </c>
      <c r="I54" s="60">
        <v>1239</v>
      </c>
      <c r="J54" s="60">
        <v>1966</v>
      </c>
      <c r="K54" s="61">
        <v>2503</v>
      </c>
    </row>
    <row r="55" spans="1:11" s="50" customFormat="1" ht="13.5" customHeight="1">
      <c r="A55" s="28" t="s">
        <v>202</v>
      </c>
      <c r="B55" s="29"/>
      <c r="C55" s="66">
        <v>5429</v>
      </c>
      <c r="D55" s="60">
        <v>5347</v>
      </c>
      <c r="E55" s="60">
        <v>6363</v>
      </c>
      <c r="F55" s="61">
        <v>4180</v>
      </c>
      <c r="G55" s="60">
        <v>1812</v>
      </c>
      <c r="H55" s="60">
        <v>1608</v>
      </c>
      <c r="I55" s="60">
        <v>1114</v>
      </c>
      <c r="J55" s="60">
        <v>1499</v>
      </c>
      <c r="K55" s="61">
        <v>1567</v>
      </c>
    </row>
    <row r="56" spans="1:11" s="50" customFormat="1" ht="13.5" customHeight="1">
      <c r="A56" s="28" t="s">
        <v>203</v>
      </c>
      <c r="B56" s="29"/>
      <c r="C56" s="66">
        <v>1395</v>
      </c>
      <c r="D56" s="60">
        <v>1804</v>
      </c>
      <c r="E56" s="60">
        <v>2181</v>
      </c>
      <c r="F56" s="61">
        <v>1663</v>
      </c>
      <c r="G56" s="60">
        <v>564</v>
      </c>
      <c r="H56" s="60">
        <v>514</v>
      </c>
      <c r="I56" s="60">
        <v>406</v>
      </c>
      <c r="J56" s="60">
        <v>668</v>
      </c>
      <c r="K56" s="61">
        <v>589</v>
      </c>
    </row>
    <row r="57" spans="1:11" s="50" customFormat="1" ht="3.75" customHeight="1">
      <c r="A57" s="28"/>
      <c r="B57" s="29"/>
      <c r="C57" s="66"/>
      <c r="D57" s="60"/>
      <c r="E57" s="60"/>
      <c r="F57" s="61"/>
      <c r="G57" s="60"/>
      <c r="H57" s="60"/>
      <c r="I57" s="60"/>
      <c r="J57" s="60"/>
      <c r="K57" s="61"/>
    </row>
    <row r="58" spans="1:11" s="50" customFormat="1" ht="13.5" customHeight="1">
      <c r="A58" s="178" t="s">
        <v>204</v>
      </c>
      <c r="B58" s="29"/>
      <c r="C58" s="66">
        <v>601</v>
      </c>
      <c r="D58" s="60">
        <v>659</v>
      </c>
      <c r="E58" s="60">
        <v>889</v>
      </c>
      <c r="F58" s="61">
        <v>445</v>
      </c>
      <c r="G58" s="60">
        <v>274</v>
      </c>
      <c r="H58" s="60">
        <v>278</v>
      </c>
      <c r="I58" s="60">
        <v>218</v>
      </c>
      <c r="J58" s="60">
        <v>126</v>
      </c>
      <c r="K58" s="61">
        <v>101</v>
      </c>
    </row>
    <row r="59" spans="1:11" s="50" customFormat="1" ht="13.5" customHeight="1">
      <c r="A59" s="28" t="s">
        <v>205</v>
      </c>
      <c r="B59" s="29"/>
      <c r="C59" s="66">
        <v>383</v>
      </c>
      <c r="D59" s="60">
        <v>503</v>
      </c>
      <c r="E59" s="60">
        <v>641</v>
      </c>
      <c r="F59" s="61">
        <v>481</v>
      </c>
      <c r="G59" s="60">
        <v>151</v>
      </c>
      <c r="H59" s="60">
        <v>167</v>
      </c>
      <c r="I59" s="60">
        <v>149</v>
      </c>
      <c r="J59" s="60">
        <v>170</v>
      </c>
      <c r="K59" s="61">
        <v>162</v>
      </c>
    </row>
    <row r="60" spans="1:11" s="50" customFormat="1" ht="7.5" customHeight="1">
      <c r="A60" s="28"/>
      <c r="B60" s="29"/>
      <c r="C60" s="63"/>
      <c r="D60" s="64"/>
      <c r="E60" s="60"/>
      <c r="F60" s="61"/>
      <c r="G60" s="60"/>
      <c r="H60" s="60"/>
      <c r="I60" s="60"/>
      <c r="J60" s="60"/>
      <c r="K60" s="61"/>
    </row>
    <row r="61" spans="1:11" s="62" customFormat="1" ht="13.5" customHeight="1">
      <c r="A61" s="73" t="s">
        <v>206</v>
      </c>
      <c r="B61" s="56"/>
      <c r="C61" s="57">
        <v>1487</v>
      </c>
      <c r="D61" s="58">
        <v>1280</v>
      </c>
      <c r="E61" s="60">
        <v>2283</v>
      </c>
      <c r="F61" s="59">
        <v>-620</v>
      </c>
      <c r="G61" s="60">
        <v>1278</v>
      </c>
      <c r="H61" s="60">
        <v>220</v>
      </c>
      <c r="I61" s="58">
        <v>-667</v>
      </c>
      <c r="J61" s="58">
        <v>-432</v>
      </c>
      <c r="K61" s="59">
        <v>477</v>
      </c>
    </row>
    <row r="62" spans="1:11" s="50" customFormat="1" ht="7.5" customHeight="1">
      <c r="A62" s="78"/>
      <c r="B62" s="79"/>
      <c r="C62" s="80"/>
      <c r="D62" s="81"/>
      <c r="E62" s="81"/>
      <c r="F62" s="82"/>
      <c r="G62" s="81"/>
      <c r="H62" s="81"/>
      <c r="I62" s="81"/>
      <c r="J62" s="81"/>
      <c r="K62" s="82"/>
    </row>
    <row r="63" spans="1:11" s="50" customFormat="1" ht="7.5" customHeight="1">
      <c r="A63" s="44"/>
      <c r="B63" s="44"/>
      <c r="C63" s="83"/>
      <c r="D63" s="83"/>
      <c r="E63" s="83"/>
      <c r="F63" s="83"/>
      <c r="G63" s="83"/>
      <c r="H63" s="83"/>
      <c r="I63" s="83"/>
      <c r="J63" s="83"/>
      <c r="K63" s="83"/>
    </row>
    <row r="64" spans="1:11" ht="16.5">
      <c r="A64" s="249" t="s">
        <v>207</v>
      </c>
      <c r="B64" s="51"/>
      <c r="C64" s="44"/>
      <c r="D64" s="50"/>
      <c r="E64" s="50"/>
      <c r="F64" s="50"/>
      <c r="G64" s="50"/>
      <c r="H64" s="50"/>
      <c r="I64" s="50"/>
      <c r="J64" s="50"/>
      <c r="K64" s="50"/>
    </row>
  </sheetData>
  <mergeCells count="3">
    <mergeCell ref="C10:C11"/>
    <mergeCell ref="D10:D11"/>
    <mergeCell ref="E10:E11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C6" sqref="C6"/>
    </sheetView>
  </sheetViews>
  <sheetFormatPr defaultColWidth="9.00390625" defaultRowHeight="16.5"/>
  <cols>
    <col min="1" max="1" width="30.00390625" style="9" customWidth="1"/>
    <col min="2" max="2" width="6.625" style="5" customWidth="1"/>
    <col min="3" max="4" width="6.625" style="3" customWidth="1"/>
    <col min="5" max="5" width="7.625" style="3" customWidth="1"/>
    <col min="6" max="6" width="6.625" style="5" customWidth="1"/>
    <col min="7" max="10" width="6.625" style="3" customWidth="1"/>
    <col min="11" max="16384" width="9.00390625" style="6" customWidth="1"/>
  </cols>
  <sheetData>
    <row r="1" spans="1:10" ht="8.25" customHeight="1">
      <c r="A1" s="4"/>
      <c r="C1" s="5"/>
      <c r="D1" s="5"/>
      <c r="E1" s="5"/>
      <c r="G1" s="5"/>
      <c r="H1" s="5"/>
      <c r="I1" s="5"/>
      <c r="J1" s="5"/>
    </row>
    <row r="2" spans="1:10" ht="16.5">
      <c r="A2" s="4"/>
      <c r="C2" s="5"/>
      <c r="D2" s="5"/>
      <c r="E2" s="5"/>
      <c r="G2" s="5"/>
      <c r="H2" s="5"/>
      <c r="I2" s="5"/>
      <c r="J2" s="5"/>
    </row>
    <row r="3" spans="1:10" ht="16.5">
      <c r="A3" s="4"/>
      <c r="C3" s="5"/>
      <c r="D3" s="5"/>
      <c r="E3" s="5"/>
      <c r="G3" s="5"/>
      <c r="H3" s="5"/>
      <c r="I3" s="5"/>
      <c r="J3" s="5"/>
    </row>
    <row r="4" spans="1:10" ht="16.5">
      <c r="A4" s="4"/>
      <c r="C4" s="5"/>
      <c r="D4" s="5"/>
      <c r="E4" s="5"/>
      <c r="G4" s="5"/>
      <c r="H4" s="5"/>
      <c r="I4" s="5"/>
      <c r="J4" s="5"/>
    </row>
    <row r="5" spans="1:10" ht="16.5">
      <c r="A5" s="4"/>
      <c r="C5" s="5"/>
      <c r="D5" s="5"/>
      <c r="E5" s="5"/>
      <c r="G5" s="5"/>
      <c r="H5" s="5"/>
      <c r="I5" s="5"/>
      <c r="J5" s="5"/>
    </row>
    <row r="6" spans="1:10" ht="16.5">
      <c r="A6" s="4"/>
      <c r="C6" s="5"/>
      <c r="D6" s="5"/>
      <c r="E6" s="5"/>
      <c r="G6" s="5"/>
      <c r="H6" s="5"/>
      <c r="I6" s="5"/>
      <c r="J6" s="5"/>
    </row>
    <row r="7" spans="1:6" s="118" customFormat="1" ht="19.5" customHeight="1">
      <c r="A7" s="116" t="s">
        <v>63</v>
      </c>
      <c r="B7" s="117"/>
      <c r="F7" s="117"/>
    </row>
    <row r="8" spans="2:6" s="24" customFormat="1" ht="15" customHeight="1">
      <c r="B8" s="29"/>
      <c r="F8" s="29"/>
    </row>
    <row r="9" spans="1:10" s="24" customFormat="1" ht="15" customHeight="1">
      <c r="A9" s="16"/>
      <c r="B9" s="334">
        <v>1998</v>
      </c>
      <c r="C9" s="336">
        <v>1999</v>
      </c>
      <c r="D9" s="336">
        <v>2000</v>
      </c>
      <c r="E9" s="19">
        <v>2001</v>
      </c>
      <c r="F9" s="18">
        <v>2000</v>
      </c>
      <c r="G9" s="18">
        <v>2000</v>
      </c>
      <c r="H9" s="18">
        <v>2001</v>
      </c>
      <c r="I9" s="18">
        <v>2001</v>
      </c>
      <c r="J9" s="19">
        <v>2001</v>
      </c>
    </row>
    <row r="10" spans="1:10" s="24" customFormat="1" ht="15" customHeight="1">
      <c r="A10" s="21"/>
      <c r="B10" s="335"/>
      <c r="C10" s="337"/>
      <c r="D10" s="337"/>
      <c r="E10" s="197" t="s">
        <v>126</v>
      </c>
      <c r="F10" s="23" t="s">
        <v>2</v>
      </c>
      <c r="G10" s="196" t="s">
        <v>3</v>
      </c>
      <c r="H10" s="196" t="s">
        <v>0</v>
      </c>
      <c r="I10" s="196" t="s">
        <v>1</v>
      </c>
      <c r="J10" s="197" t="s">
        <v>2</v>
      </c>
    </row>
    <row r="11" spans="1:10" s="48" customFormat="1" ht="15" customHeight="1">
      <c r="A11" s="180" t="s">
        <v>108</v>
      </c>
      <c r="B11" s="58">
        <v>74</v>
      </c>
      <c r="C11" s="58">
        <v>55</v>
      </c>
      <c r="D11" s="58">
        <v>34</v>
      </c>
      <c r="E11" s="59">
        <v>17</v>
      </c>
      <c r="F11" s="119">
        <v>12</v>
      </c>
      <c r="G11" s="58">
        <v>4</v>
      </c>
      <c r="H11" s="58">
        <v>3</v>
      </c>
      <c r="I11" s="58">
        <v>9</v>
      </c>
      <c r="J11" s="59">
        <v>5</v>
      </c>
    </row>
    <row r="12" spans="1:10" s="48" customFormat="1" ht="3.75" customHeight="1">
      <c r="A12" s="25"/>
      <c r="B12" s="58"/>
      <c r="C12" s="58"/>
      <c r="D12" s="58"/>
      <c r="E12" s="59"/>
      <c r="F12" s="58"/>
      <c r="G12" s="58"/>
      <c r="H12" s="58"/>
      <c r="I12" s="58"/>
      <c r="J12" s="59"/>
    </row>
    <row r="13" spans="1:10" s="24" customFormat="1" ht="15" customHeight="1">
      <c r="A13" s="31" t="s">
        <v>4</v>
      </c>
      <c r="B13" s="58">
        <v>3825</v>
      </c>
      <c r="C13" s="58">
        <v>3619</v>
      </c>
      <c r="D13" s="58">
        <v>1167</v>
      </c>
      <c r="E13" s="59">
        <v>719</v>
      </c>
      <c r="F13" s="58">
        <v>230</v>
      </c>
      <c r="G13" s="58">
        <v>137</v>
      </c>
      <c r="H13" s="58">
        <v>371</v>
      </c>
      <c r="I13" s="58">
        <v>343</v>
      </c>
      <c r="J13" s="59">
        <v>5</v>
      </c>
    </row>
    <row r="14" spans="1:10" s="24" customFormat="1" ht="15" customHeight="1">
      <c r="A14" s="31" t="s">
        <v>5</v>
      </c>
      <c r="B14" s="120">
        <v>3308</v>
      </c>
      <c r="C14" s="120">
        <v>3157</v>
      </c>
      <c r="D14" s="120">
        <v>1038</v>
      </c>
      <c r="E14" s="59">
        <v>532</v>
      </c>
      <c r="F14" s="58">
        <v>193</v>
      </c>
      <c r="G14" s="58">
        <v>106</v>
      </c>
      <c r="H14" s="58">
        <v>228</v>
      </c>
      <c r="I14" s="58">
        <v>304</v>
      </c>
      <c r="J14" s="77" t="s">
        <v>208</v>
      </c>
    </row>
    <row r="15" spans="1:10" s="24" customFormat="1" ht="15" customHeight="1">
      <c r="A15" s="31" t="s">
        <v>22</v>
      </c>
      <c r="B15" s="120">
        <v>482</v>
      </c>
      <c r="C15" s="58">
        <v>442</v>
      </c>
      <c r="D15" s="58">
        <v>111</v>
      </c>
      <c r="E15" s="59">
        <v>175</v>
      </c>
      <c r="F15" s="58">
        <v>30</v>
      </c>
      <c r="G15" s="58">
        <v>29</v>
      </c>
      <c r="H15" s="58">
        <v>141</v>
      </c>
      <c r="I15" s="58">
        <v>33</v>
      </c>
      <c r="J15" s="59">
        <v>1</v>
      </c>
    </row>
    <row r="16" spans="1:10" s="24" customFormat="1" ht="15" customHeight="1">
      <c r="A16" s="31" t="s">
        <v>6</v>
      </c>
      <c r="B16" s="120">
        <v>2</v>
      </c>
      <c r="C16" s="58">
        <v>1</v>
      </c>
      <c r="D16" s="58">
        <v>3</v>
      </c>
      <c r="E16" s="112">
        <v>2</v>
      </c>
      <c r="F16" s="58">
        <v>1</v>
      </c>
      <c r="G16" s="58">
        <v>1</v>
      </c>
      <c r="H16" s="58">
        <v>1</v>
      </c>
      <c r="I16" s="251" t="s">
        <v>208</v>
      </c>
      <c r="J16" s="59">
        <v>1</v>
      </c>
    </row>
    <row r="17" spans="1:10" s="24" customFormat="1" ht="3.75" customHeight="1">
      <c r="A17" s="31"/>
      <c r="B17" s="120"/>
      <c r="C17" s="58"/>
      <c r="D17" s="58"/>
      <c r="E17" s="88"/>
      <c r="F17" s="58"/>
      <c r="G17" s="58"/>
      <c r="H17" s="29"/>
      <c r="I17" s="64"/>
      <c r="J17" s="65"/>
    </row>
    <row r="18" spans="1:10" s="24" customFormat="1" ht="15" customHeight="1">
      <c r="A18" s="31" t="s">
        <v>23</v>
      </c>
      <c r="B18" s="87">
        <v>570</v>
      </c>
      <c r="C18" s="87">
        <v>417.2</v>
      </c>
      <c r="D18" s="87">
        <v>202.8</v>
      </c>
      <c r="E18" s="88">
        <v>135.1</v>
      </c>
      <c r="F18" s="87">
        <v>62.9</v>
      </c>
      <c r="G18" s="87">
        <v>31.6</v>
      </c>
      <c r="H18" s="87">
        <v>31.7</v>
      </c>
      <c r="I18" s="87">
        <v>73.2</v>
      </c>
      <c r="J18" s="88">
        <v>30.3</v>
      </c>
    </row>
    <row r="19" spans="1:10" s="24" customFormat="1" ht="7.5" customHeight="1">
      <c r="A19" s="31"/>
      <c r="B19" s="87" t="s">
        <v>21</v>
      </c>
      <c r="C19" s="87" t="s">
        <v>21</v>
      </c>
      <c r="D19" s="87"/>
      <c r="E19" s="59"/>
      <c r="F19" s="87"/>
      <c r="G19" s="64"/>
      <c r="H19" s="58"/>
      <c r="I19" s="58"/>
      <c r="J19" s="59"/>
    </row>
    <row r="20" spans="1:10" s="48" customFormat="1" ht="15" customHeight="1">
      <c r="A20" s="180" t="s">
        <v>109</v>
      </c>
      <c r="B20" s="58">
        <v>90</v>
      </c>
      <c r="C20" s="58">
        <v>65</v>
      </c>
      <c r="D20" s="58">
        <v>76</v>
      </c>
      <c r="E20" s="59">
        <v>56</v>
      </c>
      <c r="F20" s="58">
        <v>18</v>
      </c>
      <c r="G20" s="58">
        <v>34</v>
      </c>
      <c r="H20" s="58">
        <v>16</v>
      </c>
      <c r="I20" s="60">
        <v>10</v>
      </c>
      <c r="J20" s="61">
        <v>30</v>
      </c>
    </row>
    <row r="21" spans="1:10" s="48" customFormat="1" ht="3.75" customHeight="1">
      <c r="A21" s="25"/>
      <c r="B21" s="58"/>
      <c r="C21" s="58"/>
      <c r="D21" s="58"/>
      <c r="E21" s="59"/>
      <c r="F21" s="58"/>
      <c r="G21" s="58"/>
      <c r="H21" s="60"/>
      <c r="I21" s="60"/>
      <c r="J21" s="61"/>
    </row>
    <row r="22" spans="1:10" s="24" customFormat="1" ht="15" customHeight="1">
      <c r="A22" s="31" t="s">
        <v>7</v>
      </c>
      <c r="B22" s="60">
        <v>8321</v>
      </c>
      <c r="C22" s="60">
        <v>5389</v>
      </c>
      <c r="D22" s="60">
        <v>3146</v>
      </c>
      <c r="E22" s="59">
        <v>2132</v>
      </c>
      <c r="F22" s="60">
        <v>1266</v>
      </c>
      <c r="G22" s="60">
        <v>1330</v>
      </c>
      <c r="H22" s="60">
        <v>1008</v>
      </c>
      <c r="I22" s="60">
        <v>234</v>
      </c>
      <c r="J22" s="61">
        <v>890</v>
      </c>
    </row>
    <row r="23" spans="1:10" s="24" customFormat="1" ht="15" customHeight="1">
      <c r="A23" s="31" t="s">
        <v>5</v>
      </c>
      <c r="B23" s="60">
        <v>6695</v>
      </c>
      <c r="C23" s="60">
        <v>4252</v>
      </c>
      <c r="D23" s="60">
        <v>2747</v>
      </c>
      <c r="E23" s="61">
        <v>1726</v>
      </c>
      <c r="F23" s="60">
        <v>1057</v>
      </c>
      <c r="G23" s="60">
        <v>1234</v>
      </c>
      <c r="H23" s="60">
        <v>735</v>
      </c>
      <c r="I23" s="58">
        <v>203</v>
      </c>
      <c r="J23" s="59">
        <v>788</v>
      </c>
    </row>
    <row r="24" spans="1:10" s="24" customFormat="1" ht="15" customHeight="1">
      <c r="A24" s="31" t="s">
        <v>22</v>
      </c>
      <c r="B24" s="60">
        <v>1562</v>
      </c>
      <c r="C24" s="60">
        <v>1085</v>
      </c>
      <c r="D24" s="60">
        <v>368</v>
      </c>
      <c r="E24" s="61">
        <v>373</v>
      </c>
      <c r="F24" s="60">
        <v>207</v>
      </c>
      <c r="G24" s="60">
        <v>76</v>
      </c>
      <c r="H24" s="60">
        <v>261</v>
      </c>
      <c r="I24" s="58">
        <v>21</v>
      </c>
      <c r="J24" s="59">
        <v>91</v>
      </c>
    </row>
    <row r="25" spans="1:10" s="24" customFormat="1" ht="15" customHeight="1">
      <c r="A25" s="31" t="s">
        <v>6</v>
      </c>
      <c r="B25" s="60">
        <v>4</v>
      </c>
      <c r="C25" s="60">
        <v>2</v>
      </c>
      <c r="D25" s="251" t="s">
        <v>208</v>
      </c>
      <c r="E25" s="302" t="s">
        <v>208</v>
      </c>
      <c r="F25" s="251" t="s">
        <v>208</v>
      </c>
      <c r="G25" s="251" t="s">
        <v>208</v>
      </c>
      <c r="H25" s="251" t="s">
        <v>208</v>
      </c>
      <c r="I25" s="251" t="s">
        <v>208</v>
      </c>
      <c r="J25" s="77" t="s">
        <v>208</v>
      </c>
    </row>
    <row r="26" spans="1:10" s="24" customFormat="1" ht="3.75" customHeight="1">
      <c r="A26" s="31"/>
      <c r="B26" s="60"/>
      <c r="C26" s="60"/>
      <c r="D26" s="60"/>
      <c r="E26" s="59"/>
      <c r="F26" s="60"/>
      <c r="G26" s="60"/>
      <c r="H26" s="58"/>
      <c r="I26" s="58"/>
      <c r="J26" s="59"/>
    </row>
    <row r="27" spans="1:10" s="24" customFormat="1" ht="15" customHeight="1">
      <c r="A27" s="31" t="s">
        <v>23</v>
      </c>
      <c r="B27" s="87">
        <v>969.2</v>
      </c>
      <c r="C27" s="87">
        <v>668.8</v>
      </c>
      <c r="D27" s="87">
        <v>370.3</v>
      </c>
      <c r="E27" s="88">
        <v>331.3</v>
      </c>
      <c r="F27" s="87">
        <v>126.2</v>
      </c>
      <c r="G27" s="87">
        <v>162.7</v>
      </c>
      <c r="H27" s="87">
        <v>171.1</v>
      </c>
      <c r="I27" s="87">
        <v>48.2</v>
      </c>
      <c r="J27" s="88">
        <v>112</v>
      </c>
    </row>
    <row r="28" spans="1:10" s="24" customFormat="1" ht="7.5" customHeight="1">
      <c r="A28" s="31"/>
      <c r="B28" s="58"/>
      <c r="C28" s="58"/>
      <c r="D28" s="58"/>
      <c r="E28" s="59"/>
      <c r="F28" s="58"/>
      <c r="G28" s="58"/>
      <c r="H28" s="58"/>
      <c r="I28" s="58"/>
      <c r="J28" s="59"/>
    </row>
    <row r="29" spans="1:10" s="48" customFormat="1" ht="15" customHeight="1">
      <c r="A29" s="25" t="s">
        <v>24</v>
      </c>
      <c r="B29" s="58">
        <v>12776</v>
      </c>
      <c r="C29" s="58">
        <v>11039</v>
      </c>
      <c r="D29" s="58">
        <v>10211</v>
      </c>
      <c r="E29" s="59">
        <v>10089</v>
      </c>
      <c r="F29" s="58">
        <v>2249</v>
      </c>
      <c r="G29" s="58">
        <v>2241</v>
      </c>
      <c r="H29" s="58">
        <v>2371</v>
      </c>
      <c r="I29" s="58">
        <v>1838</v>
      </c>
      <c r="J29" s="59">
        <v>5880</v>
      </c>
    </row>
    <row r="30" spans="1:10" s="48" customFormat="1" ht="3.75" customHeight="1">
      <c r="A30" s="25"/>
      <c r="B30" s="58"/>
      <c r="C30" s="58"/>
      <c r="D30" s="58"/>
      <c r="E30" s="59"/>
      <c r="F30" s="58"/>
      <c r="G30" s="58"/>
      <c r="H30" s="58"/>
      <c r="I30" s="58"/>
      <c r="J30" s="59"/>
    </row>
    <row r="31" spans="1:10" s="24" customFormat="1" ht="15" customHeight="1">
      <c r="A31" s="31" t="s">
        <v>5</v>
      </c>
      <c r="B31" s="58">
        <v>11357</v>
      </c>
      <c r="C31" s="58">
        <v>9857</v>
      </c>
      <c r="D31" s="58">
        <v>9024</v>
      </c>
      <c r="E31" s="59">
        <v>8198</v>
      </c>
      <c r="F31" s="58">
        <v>2048</v>
      </c>
      <c r="G31" s="58">
        <v>1973</v>
      </c>
      <c r="H31" s="58">
        <v>2145</v>
      </c>
      <c r="I31" s="58">
        <v>1651</v>
      </c>
      <c r="J31" s="59">
        <v>4402</v>
      </c>
    </row>
    <row r="32" spans="1:10" s="24" customFormat="1" ht="15" customHeight="1">
      <c r="A32" s="31" t="s">
        <v>22</v>
      </c>
      <c r="B32" s="58">
        <v>1210</v>
      </c>
      <c r="C32" s="58">
        <v>1027</v>
      </c>
      <c r="D32" s="58">
        <v>1003</v>
      </c>
      <c r="E32" s="59">
        <v>772</v>
      </c>
      <c r="F32" s="58">
        <v>159</v>
      </c>
      <c r="G32" s="58">
        <v>222</v>
      </c>
      <c r="H32" s="58">
        <v>198</v>
      </c>
      <c r="I32" s="58">
        <v>154</v>
      </c>
      <c r="J32" s="59">
        <v>420</v>
      </c>
    </row>
    <row r="33" spans="1:10" s="24" customFormat="1" ht="15" customHeight="1">
      <c r="A33" s="31" t="s">
        <v>6</v>
      </c>
      <c r="B33" s="58">
        <v>203</v>
      </c>
      <c r="C33" s="58">
        <v>136</v>
      </c>
      <c r="D33" s="58">
        <v>133</v>
      </c>
      <c r="E33" s="59">
        <v>68</v>
      </c>
      <c r="F33" s="58">
        <v>35</v>
      </c>
      <c r="G33" s="58">
        <v>22</v>
      </c>
      <c r="H33" s="58">
        <v>14</v>
      </c>
      <c r="I33" s="58">
        <v>25</v>
      </c>
      <c r="J33" s="59">
        <v>29</v>
      </c>
    </row>
    <row r="34" spans="1:10" s="24" customFormat="1" ht="7.5" customHeight="1">
      <c r="A34" s="31"/>
      <c r="B34" s="87"/>
      <c r="C34" s="87"/>
      <c r="D34" s="87"/>
      <c r="E34" s="59"/>
      <c r="F34" s="87"/>
      <c r="G34" s="87"/>
      <c r="H34" s="58"/>
      <c r="I34" s="89"/>
      <c r="J34" s="90"/>
    </row>
    <row r="35" spans="1:10" s="48" customFormat="1" ht="15" customHeight="1">
      <c r="A35" s="180" t="s">
        <v>110</v>
      </c>
      <c r="B35" s="58">
        <v>8696</v>
      </c>
      <c r="C35" s="58">
        <v>7363</v>
      </c>
      <c r="D35" s="58">
        <v>7367</v>
      </c>
      <c r="E35" s="59">
        <v>5717</v>
      </c>
      <c r="F35" s="58">
        <v>1841</v>
      </c>
      <c r="G35" s="58">
        <v>1506</v>
      </c>
      <c r="H35" s="58">
        <v>1632</v>
      </c>
      <c r="I35" s="58">
        <v>1577</v>
      </c>
      <c r="J35" s="59">
        <v>2508</v>
      </c>
    </row>
    <row r="36" spans="1:10" s="48" customFormat="1" ht="3.75" customHeight="1">
      <c r="A36" s="25"/>
      <c r="B36" s="58"/>
      <c r="C36" s="58" t="s">
        <v>21</v>
      </c>
      <c r="D36" s="58"/>
      <c r="E36" s="88"/>
      <c r="F36" s="58"/>
      <c r="G36" s="58"/>
      <c r="H36" s="89"/>
      <c r="I36" s="58"/>
      <c r="J36" s="59"/>
    </row>
    <row r="37" spans="1:10" s="24" customFormat="1" ht="15" customHeight="1">
      <c r="A37" s="31" t="s">
        <v>25</v>
      </c>
      <c r="B37" s="89">
        <v>7.9</v>
      </c>
      <c r="C37" s="89">
        <v>9.3</v>
      </c>
      <c r="D37" s="89">
        <v>10.1</v>
      </c>
      <c r="E37" s="88">
        <v>15.3</v>
      </c>
      <c r="F37" s="89">
        <v>7.9</v>
      </c>
      <c r="G37" s="89">
        <v>9.8</v>
      </c>
      <c r="H37" s="89">
        <v>9.6</v>
      </c>
      <c r="I37" s="89">
        <v>9.4</v>
      </c>
      <c r="J37" s="90">
        <v>22.7</v>
      </c>
    </row>
    <row r="38" spans="1:10" s="24" customFormat="1" ht="15" customHeight="1">
      <c r="A38" s="31" t="s">
        <v>26</v>
      </c>
      <c r="B38" s="89">
        <v>42.4</v>
      </c>
      <c r="C38" s="89">
        <v>43.7</v>
      </c>
      <c r="D38" s="89">
        <v>44</v>
      </c>
      <c r="E38" s="88">
        <v>41.6</v>
      </c>
      <c r="F38" s="89">
        <v>52</v>
      </c>
      <c r="G38" s="89">
        <v>41.4</v>
      </c>
      <c r="H38" s="89">
        <v>49.4</v>
      </c>
      <c r="I38" s="89">
        <v>43.9</v>
      </c>
      <c r="J38" s="90">
        <v>35.2</v>
      </c>
    </row>
    <row r="39" spans="1:10" s="24" customFormat="1" ht="15" customHeight="1">
      <c r="A39" s="31" t="s">
        <v>27</v>
      </c>
      <c r="B39" s="89">
        <v>30.6</v>
      </c>
      <c r="C39" s="89">
        <v>24.6</v>
      </c>
      <c r="D39" s="89">
        <v>24.9</v>
      </c>
      <c r="E39" s="88">
        <v>21.5</v>
      </c>
      <c r="F39" s="89">
        <v>20.7</v>
      </c>
      <c r="G39" s="89">
        <v>26.7</v>
      </c>
      <c r="H39" s="89">
        <v>21.3</v>
      </c>
      <c r="I39" s="89">
        <v>23.9</v>
      </c>
      <c r="J39" s="90">
        <v>20.1</v>
      </c>
    </row>
    <row r="40" spans="1:10" s="24" customFormat="1" ht="15" customHeight="1">
      <c r="A40" s="31" t="s">
        <v>28</v>
      </c>
      <c r="B40" s="89">
        <v>13.2</v>
      </c>
      <c r="C40" s="89">
        <v>15.8</v>
      </c>
      <c r="D40" s="89">
        <v>16.2</v>
      </c>
      <c r="E40" s="88">
        <v>16.7</v>
      </c>
      <c r="F40" s="89">
        <v>13.9</v>
      </c>
      <c r="G40" s="89">
        <v>17</v>
      </c>
      <c r="H40" s="89">
        <v>15.2</v>
      </c>
      <c r="I40" s="89">
        <v>18.2</v>
      </c>
      <c r="J40" s="90">
        <v>16.8</v>
      </c>
    </row>
    <row r="41" spans="1:10" s="24" customFormat="1" ht="15" customHeight="1">
      <c r="A41" s="31" t="s">
        <v>29</v>
      </c>
      <c r="B41" s="89">
        <v>5.9</v>
      </c>
      <c r="C41" s="89">
        <v>6.4</v>
      </c>
      <c r="D41" s="89">
        <v>4.8</v>
      </c>
      <c r="E41" s="88">
        <v>4.9</v>
      </c>
      <c r="F41" s="89">
        <v>5.6</v>
      </c>
      <c r="G41" s="89">
        <v>5.1</v>
      </c>
      <c r="H41" s="89">
        <v>4.6</v>
      </c>
      <c r="I41" s="89">
        <v>4.6</v>
      </c>
      <c r="J41" s="90">
        <v>5.2</v>
      </c>
    </row>
    <row r="42" spans="1:10" s="50" customFormat="1" ht="7.5" customHeight="1">
      <c r="A42" s="95"/>
      <c r="B42" s="81"/>
      <c r="C42" s="81"/>
      <c r="D42" s="81"/>
      <c r="E42" s="164"/>
      <c r="F42" s="81"/>
      <c r="G42" s="81"/>
      <c r="H42" s="81"/>
      <c r="I42" s="81"/>
      <c r="J42" s="164"/>
    </row>
    <row r="43" spans="1:10" ht="5.25" customHeight="1">
      <c r="A43" s="121"/>
      <c r="B43" s="44"/>
      <c r="C43" s="44"/>
      <c r="D43" s="44"/>
      <c r="E43" s="50"/>
      <c r="F43" s="44"/>
      <c r="G43" s="44"/>
      <c r="H43" s="44"/>
      <c r="I43" s="44"/>
      <c r="J43" s="50"/>
    </row>
    <row r="44" spans="1:10" ht="16.5">
      <c r="A44" s="177" t="s">
        <v>111</v>
      </c>
      <c r="B44" s="44"/>
      <c r="C44" s="50"/>
      <c r="D44" s="50"/>
      <c r="E44" s="50"/>
      <c r="F44" s="44"/>
      <c r="G44" s="50"/>
      <c r="H44" s="50"/>
      <c r="I44" s="50"/>
      <c r="J44" s="50"/>
    </row>
    <row r="45" spans="1:10" ht="16.5">
      <c r="A45" s="165"/>
      <c r="B45" s="44"/>
      <c r="C45" s="50"/>
      <c r="D45" s="50"/>
      <c r="E45" s="50"/>
      <c r="F45" s="44"/>
      <c r="G45" s="50"/>
      <c r="H45" s="50"/>
      <c r="I45" s="50"/>
      <c r="J45" s="50"/>
    </row>
    <row r="46" spans="1:10" ht="16.5">
      <c r="A46" s="6"/>
      <c r="B46" s="44"/>
      <c r="C46" s="50"/>
      <c r="D46" s="50"/>
      <c r="E46" s="50"/>
      <c r="F46" s="44"/>
      <c r="G46" s="50"/>
      <c r="H46" s="50"/>
      <c r="I46" s="50"/>
      <c r="J46" s="50"/>
    </row>
  </sheetData>
  <mergeCells count="3">
    <mergeCell ref="B9:B10"/>
    <mergeCell ref="C9:C10"/>
    <mergeCell ref="D9:D10"/>
  </mergeCells>
  <printOptions/>
  <pageMargins left="0.5905511811023623" right="0.5511811023622047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1">
      <selection activeCell="D8" sqref="D8"/>
    </sheetView>
  </sheetViews>
  <sheetFormatPr defaultColWidth="9.00390625" defaultRowHeight="16.5"/>
  <cols>
    <col min="1" max="1" width="25.125" style="9" customWidth="1"/>
    <col min="2" max="2" width="6.50390625" style="9" customWidth="1"/>
    <col min="3" max="3" width="6.625" style="4" customWidth="1"/>
    <col min="4" max="5" width="6.625" style="9" customWidth="1"/>
    <col min="6" max="6" width="8.125" style="9" customWidth="1"/>
    <col min="7" max="7" width="6.625" style="4" customWidth="1"/>
    <col min="8" max="10" width="6.625" style="9" customWidth="1"/>
    <col min="11" max="11" width="6.625" style="6" customWidth="1"/>
    <col min="12" max="16384" width="9.00390625" style="6" customWidth="1"/>
  </cols>
  <sheetData>
    <row r="1" spans="1:11" ht="16.5">
      <c r="A1" s="4"/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16.5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6.5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2.75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</row>
    <row r="5" spans="1:11" ht="9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11" ht="16.5">
      <c r="A6" s="4"/>
      <c r="B6" s="4"/>
      <c r="C6" s="5"/>
      <c r="D6" s="5"/>
      <c r="E6" s="5"/>
      <c r="F6" s="5"/>
      <c r="G6" s="5"/>
      <c r="H6" s="5"/>
      <c r="I6" s="5"/>
      <c r="J6" s="5"/>
      <c r="K6" s="5"/>
    </row>
    <row r="7" spans="1:7" s="50" customFormat="1" ht="15" customHeight="1">
      <c r="A7" s="49" t="s">
        <v>68</v>
      </c>
      <c r="B7" s="49"/>
      <c r="C7" s="44"/>
      <c r="G7" s="44"/>
    </row>
    <row r="8" spans="1:11" s="50" customFormat="1" ht="15" customHeight="1">
      <c r="A8" s="24"/>
      <c r="B8" s="24"/>
      <c r="D8" s="24"/>
      <c r="E8" s="24"/>
      <c r="F8" s="24"/>
      <c r="G8" s="29"/>
      <c r="H8" s="24"/>
      <c r="K8" s="144" t="s">
        <v>83</v>
      </c>
    </row>
    <row r="9" spans="1:11" s="50" customFormat="1" ht="15" customHeight="1">
      <c r="A9" s="52"/>
      <c r="B9" s="53"/>
      <c r="C9" s="167"/>
      <c r="D9" s="334">
        <v>1999</v>
      </c>
      <c r="E9" s="336">
        <v>2000</v>
      </c>
      <c r="F9" s="19">
        <v>2001</v>
      </c>
      <c r="G9" s="18">
        <v>2000</v>
      </c>
      <c r="H9" s="18">
        <v>2000</v>
      </c>
      <c r="I9" s="18">
        <v>2001</v>
      </c>
      <c r="J9" s="18">
        <v>2001</v>
      </c>
      <c r="K9" s="19">
        <v>2001</v>
      </c>
    </row>
    <row r="10" spans="1:11" s="50" customFormat="1" ht="15" customHeight="1">
      <c r="A10" s="35"/>
      <c r="B10" s="36"/>
      <c r="C10" s="164"/>
      <c r="D10" s="335"/>
      <c r="E10" s="337"/>
      <c r="F10" s="197" t="s">
        <v>126</v>
      </c>
      <c r="G10" s="23" t="s">
        <v>2</v>
      </c>
      <c r="H10" s="196" t="s">
        <v>3</v>
      </c>
      <c r="I10" s="196" t="s">
        <v>0</v>
      </c>
      <c r="J10" s="196" t="s">
        <v>1</v>
      </c>
      <c r="K10" s="197" t="s">
        <v>2</v>
      </c>
    </row>
    <row r="11" spans="1:11" s="50" customFormat="1" ht="15" customHeight="1">
      <c r="A11" s="73" t="s">
        <v>69</v>
      </c>
      <c r="B11" s="56"/>
      <c r="C11" s="131"/>
      <c r="D11" s="47">
        <v>101.12</v>
      </c>
      <c r="E11" s="47">
        <v>99.49</v>
      </c>
      <c r="F11" s="260">
        <v>97.96</v>
      </c>
      <c r="G11" s="47">
        <v>99.22</v>
      </c>
      <c r="H11" s="47">
        <v>99.14</v>
      </c>
      <c r="I11" s="47">
        <v>98.39</v>
      </c>
      <c r="J11" s="47">
        <v>98.02</v>
      </c>
      <c r="K11" s="260">
        <v>97.46</v>
      </c>
    </row>
    <row r="12" spans="1:11" s="50" customFormat="1" ht="3.75" customHeight="1">
      <c r="A12" s="73"/>
      <c r="B12" s="56"/>
      <c r="C12" s="131"/>
      <c r="D12" s="47"/>
      <c r="E12" s="47"/>
      <c r="F12" s="241"/>
      <c r="G12" s="47"/>
      <c r="H12" s="47"/>
      <c r="I12" s="47"/>
      <c r="J12" s="47"/>
      <c r="K12" s="241"/>
    </row>
    <row r="13" spans="1:11" s="50" customFormat="1" ht="15" customHeight="1">
      <c r="A13" s="178" t="s">
        <v>96</v>
      </c>
      <c r="B13" s="29"/>
      <c r="C13" s="131"/>
      <c r="D13" s="47">
        <v>101.25</v>
      </c>
      <c r="E13" s="47">
        <v>99.74</v>
      </c>
      <c r="F13" s="261">
        <v>98.73</v>
      </c>
      <c r="G13" s="47">
        <v>99.41</v>
      </c>
      <c r="H13" s="47">
        <v>99.13</v>
      </c>
      <c r="I13" s="47">
        <v>98.71</v>
      </c>
      <c r="J13" s="47">
        <v>98.76</v>
      </c>
      <c r="K13" s="261">
        <v>98.72</v>
      </c>
    </row>
    <row r="14" spans="1:11" s="50" customFormat="1" ht="15" customHeight="1">
      <c r="A14" s="28" t="s">
        <v>70</v>
      </c>
      <c r="B14" s="29"/>
      <c r="C14" s="131"/>
      <c r="D14" s="47">
        <v>100.84</v>
      </c>
      <c r="E14" s="47">
        <v>95.35</v>
      </c>
      <c r="F14" s="261">
        <v>91.89</v>
      </c>
      <c r="G14" s="47">
        <v>94</v>
      </c>
      <c r="H14" s="47">
        <v>94.24</v>
      </c>
      <c r="I14" s="47">
        <v>93.05</v>
      </c>
      <c r="J14" s="47">
        <v>92.82</v>
      </c>
      <c r="K14" s="261">
        <v>89.79</v>
      </c>
    </row>
    <row r="15" spans="1:11" s="50" customFormat="1" ht="15" customHeight="1">
      <c r="A15" s="28" t="s">
        <v>84</v>
      </c>
      <c r="B15" s="29"/>
      <c r="C15" s="131"/>
      <c r="D15" s="47">
        <v>101.31</v>
      </c>
      <c r="E15" s="47">
        <v>99.54</v>
      </c>
      <c r="F15" s="261">
        <v>97.67</v>
      </c>
      <c r="G15" s="47">
        <v>99.27</v>
      </c>
      <c r="H15" s="47">
        <v>99.41</v>
      </c>
      <c r="I15" s="47">
        <v>98.58</v>
      </c>
      <c r="J15" s="47">
        <v>97.82</v>
      </c>
      <c r="K15" s="261">
        <v>96.6</v>
      </c>
    </row>
    <row r="16" spans="1:11" s="50" customFormat="1" ht="15" customHeight="1">
      <c r="A16" s="28" t="s">
        <v>85</v>
      </c>
      <c r="B16" s="29"/>
      <c r="C16" s="131"/>
      <c r="D16" s="47">
        <v>100.7</v>
      </c>
      <c r="E16" s="47">
        <v>99.95</v>
      </c>
      <c r="F16" s="261">
        <v>101.8</v>
      </c>
      <c r="G16" s="47">
        <v>100</v>
      </c>
      <c r="H16" s="47">
        <v>100.06</v>
      </c>
      <c r="I16" s="47">
        <v>100.66</v>
      </c>
      <c r="J16" s="47">
        <v>100.45</v>
      </c>
      <c r="K16" s="261">
        <v>104.28</v>
      </c>
    </row>
    <row r="17" spans="1:11" s="50" customFormat="1" ht="15" customHeight="1">
      <c r="A17" s="28" t="s">
        <v>71</v>
      </c>
      <c r="B17" s="29"/>
      <c r="C17" s="131"/>
      <c r="D17" s="47">
        <v>100.8</v>
      </c>
      <c r="E17" s="47">
        <v>99.2</v>
      </c>
      <c r="F17" s="261">
        <v>94.47</v>
      </c>
      <c r="G17" s="47">
        <v>99.16</v>
      </c>
      <c r="H17" s="47">
        <v>98.27</v>
      </c>
      <c r="I17" s="47">
        <v>95.41</v>
      </c>
      <c r="J17" s="47">
        <v>94.64</v>
      </c>
      <c r="K17" s="261">
        <v>93.37</v>
      </c>
    </row>
    <row r="18" spans="1:11" s="50" customFormat="1" ht="15" customHeight="1">
      <c r="A18" s="28" t="s">
        <v>72</v>
      </c>
      <c r="B18" s="29"/>
      <c r="C18" s="131"/>
      <c r="D18" s="47">
        <v>99.85</v>
      </c>
      <c r="E18" s="47">
        <v>100.46</v>
      </c>
      <c r="F18" s="261">
        <v>101.18</v>
      </c>
      <c r="G18" s="47">
        <v>100.79</v>
      </c>
      <c r="H18" s="47">
        <v>100.29</v>
      </c>
      <c r="I18" s="47">
        <v>100.66</v>
      </c>
      <c r="J18" s="47">
        <v>101.44</v>
      </c>
      <c r="K18" s="261">
        <v>101.43</v>
      </c>
    </row>
    <row r="19" spans="1:11" s="50" customFormat="1" ht="15" customHeight="1">
      <c r="A19" s="28" t="s">
        <v>73</v>
      </c>
      <c r="B19" s="29"/>
      <c r="C19" s="131"/>
      <c r="D19" s="47">
        <v>102.17</v>
      </c>
      <c r="E19" s="47">
        <v>100.49</v>
      </c>
      <c r="F19" s="261">
        <v>97.77</v>
      </c>
      <c r="G19" s="47">
        <v>100.94</v>
      </c>
      <c r="H19" s="47">
        <v>100.47</v>
      </c>
      <c r="I19" s="47">
        <v>98.4</v>
      </c>
      <c r="J19" s="47">
        <v>97.51</v>
      </c>
      <c r="K19" s="261">
        <v>97.39</v>
      </c>
    </row>
    <row r="20" spans="1:11" s="50" customFormat="1" ht="15" customHeight="1">
      <c r="A20" s="28" t="s">
        <v>86</v>
      </c>
      <c r="B20" s="29"/>
      <c r="C20" s="131"/>
      <c r="D20" s="47">
        <v>100.32</v>
      </c>
      <c r="E20" s="47">
        <v>99.45</v>
      </c>
      <c r="F20" s="261">
        <v>99.1</v>
      </c>
      <c r="G20" s="47">
        <v>99.12</v>
      </c>
      <c r="H20" s="47">
        <v>99.27</v>
      </c>
      <c r="I20" s="47">
        <v>99.41</v>
      </c>
      <c r="J20" s="47">
        <v>99.08</v>
      </c>
      <c r="K20" s="261">
        <v>98.81</v>
      </c>
    </row>
    <row r="21" spans="1:11" s="50" customFormat="1" ht="15" customHeight="1">
      <c r="A21" s="28" t="s">
        <v>87</v>
      </c>
      <c r="B21" s="29"/>
      <c r="C21" s="131"/>
      <c r="D21" s="47">
        <v>99.3</v>
      </c>
      <c r="E21" s="47">
        <v>99.49</v>
      </c>
      <c r="F21" s="261">
        <v>98.76</v>
      </c>
      <c r="G21" s="47">
        <v>99.08</v>
      </c>
      <c r="H21" s="47">
        <v>99.57</v>
      </c>
      <c r="I21" s="47">
        <v>98.87</v>
      </c>
      <c r="J21" s="47">
        <v>98.68</v>
      </c>
      <c r="K21" s="261">
        <v>98.72</v>
      </c>
    </row>
    <row r="22" spans="1:11" s="50" customFormat="1" ht="7.5" customHeight="1">
      <c r="A22" s="28"/>
      <c r="B22" s="29"/>
      <c r="C22" s="131"/>
      <c r="F22" s="241"/>
      <c r="I22" s="44"/>
      <c r="J22" s="47"/>
      <c r="K22" s="241"/>
    </row>
    <row r="23" spans="1:11" s="50" customFormat="1" ht="15" customHeight="1">
      <c r="A23" s="178" t="s">
        <v>80</v>
      </c>
      <c r="B23" s="29"/>
      <c r="C23" s="131"/>
      <c r="D23" s="47">
        <v>100.99</v>
      </c>
      <c r="E23" s="47">
        <v>99.56</v>
      </c>
      <c r="F23" s="261">
        <v>98.48</v>
      </c>
      <c r="G23" s="47">
        <v>99.25</v>
      </c>
      <c r="H23" s="47">
        <v>99.33</v>
      </c>
      <c r="I23" s="47">
        <v>98.74</v>
      </c>
      <c r="J23" s="47">
        <v>98.48</v>
      </c>
      <c r="K23" s="261">
        <v>98.23</v>
      </c>
    </row>
    <row r="24" spans="1:11" s="50" customFormat="1" ht="7.5" customHeight="1">
      <c r="A24" s="28"/>
      <c r="B24" s="29"/>
      <c r="C24" s="131"/>
      <c r="D24" s="47"/>
      <c r="E24" s="47"/>
      <c r="F24" s="241"/>
      <c r="G24" s="47"/>
      <c r="H24" s="47"/>
      <c r="I24" s="47"/>
      <c r="J24" s="47"/>
      <c r="K24" s="241"/>
    </row>
    <row r="25" spans="1:11" s="50" customFormat="1" ht="15" customHeight="1">
      <c r="A25" s="178" t="s">
        <v>81</v>
      </c>
      <c r="B25" s="29"/>
      <c r="C25" s="131"/>
      <c r="D25" s="47">
        <v>101</v>
      </c>
      <c r="E25" s="47">
        <v>99.42</v>
      </c>
      <c r="F25" s="261">
        <v>97.83</v>
      </c>
      <c r="G25" s="47">
        <v>99.13</v>
      </c>
      <c r="H25" s="47">
        <v>99.05</v>
      </c>
      <c r="I25" s="47">
        <v>98.32</v>
      </c>
      <c r="J25" s="47">
        <v>97.92</v>
      </c>
      <c r="K25" s="261">
        <v>97.24</v>
      </c>
    </row>
    <row r="26" spans="1:11" s="50" customFormat="1" ht="7.5" customHeight="1">
      <c r="A26" s="103"/>
      <c r="B26" s="38"/>
      <c r="C26" s="164"/>
      <c r="D26" s="168"/>
      <c r="E26" s="168"/>
      <c r="F26" s="168"/>
      <c r="G26" s="169"/>
      <c r="H26" s="168"/>
      <c r="I26" s="168"/>
      <c r="J26" s="168"/>
      <c r="K26" s="170"/>
    </row>
    <row r="27" spans="1:11" s="50" customFormat="1" ht="6.75" customHeight="1">
      <c r="A27" s="29"/>
      <c r="B27" s="29"/>
      <c r="C27" s="171"/>
      <c r="D27" s="171"/>
      <c r="E27" s="171"/>
      <c r="F27" s="171"/>
      <c r="G27" s="171"/>
      <c r="H27" s="171"/>
      <c r="I27" s="171"/>
      <c r="J27" s="171"/>
      <c r="K27" s="171"/>
    </row>
    <row r="28" spans="1:11" s="50" customFormat="1" ht="13.5" customHeight="1">
      <c r="A28" s="179" t="s">
        <v>97</v>
      </c>
      <c r="B28" s="172"/>
      <c r="C28" s="171"/>
      <c r="D28" s="171"/>
      <c r="E28" s="171"/>
      <c r="F28" s="171"/>
      <c r="G28" s="171"/>
      <c r="H28" s="171"/>
      <c r="I28" s="171"/>
      <c r="J28" s="171"/>
      <c r="K28" s="171"/>
    </row>
    <row r="29" spans="1:11" s="50" customFormat="1" ht="13.5" customHeight="1">
      <c r="A29" s="179" t="s">
        <v>98</v>
      </c>
      <c r="B29" s="172"/>
      <c r="C29" s="171"/>
      <c r="D29" s="171"/>
      <c r="E29" s="171"/>
      <c r="F29" s="171"/>
      <c r="G29" s="171"/>
      <c r="H29" s="171"/>
      <c r="I29" s="171"/>
      <c r="J29" s="171"/>
      <c r="K29" s="171"/>
    </row>
    <row r="30" spans="1:11" s="3" customFormat="1" ht="15" customHeight="1">
      <c r="A30" s="7"/>
      <c r="B30" s="7"/>
      <c r="C30" s="13"/>
      <c r="D30" s="13"/>
      <c r="E30" s="13"/>
      <c r="F30" s="13"/>
      <c r="G30" s="13"/>
      <c r="H30" s="13"/>
      <c r="I30" s="13"/>
      <c r="J30" s="13"/>
      <c r="K30" s="13"/>
    </row>
    <row r="31" spans="1:11" s="3" customFormat="1" ht="15" customHeight="1">
      <c r="A31" s="7"/>
      <c r="B31" s="7"/>
      <c r="C31" s="13"/>
      <c r="D31" s="13"/>
      <c r="E31" s="13"/>
      <c r="F31" s="13"/>
      <c r="G31" s="13"/>
      <c r="H31" s="13"/>
      <c r="I31" s="13"/>
      <c r="J31" s="13"/>
      <c r="K31" s="13"/>
    </row>
    <row r="33" spans="1:11" s="50" customFormat="1" ht="15" customHeight="1">
      <c r="A33" s="49" t="s">
        <v>67</v>
      </c>
      <c r="B33" s="49"/>
      <c r="C33" s="29"/>
      <c r="D33" s="24"/>
      <c r="E33" s="24"/>
      <c r="F33" s="24"/>
      <c r="G33" s="29"/>
      <c r="H33" s="24"/>
      <c r="I33" s="24"/>
      <c r="J33" s="24"/>
      <c r="K33" s="24"/>
    </row>
    <row r="34" spans="1:11" s="50" customFormat="1" ht="15" customHeight="1">
      <c r="A34" s="24"/>
      <c r="B34" s="24"/>
      <c r="C34" s="29"/>
      <c r="D34" s="24"/>
      <c r="E34" s="24"/>
      <c r="F34" s="24"/>
      <c r="G34" s="29"/>
      <c r="H34" s="24"/>
      <c r="I34" s="24"/>
      <c r="J34" s="24"/>
      <c r="K34" s="24"/>
    </row>
    <row r="35" spans="1:11" s="50" customFormat="1" ht="15" customHeight="1">
      <c r="A35" s="52"/>
      <c r="B35" s="99"/>
      <c r="C35" s="334">
        <v>1998</v>
      </c>
      <c r="D35" s="336">
        <v>1999</v>
      </c>
      <c r="E35" s="336">
        <v>2000</v>
      </c>
      <c r="F35" s="19">
        <v>2001</v>
      </c>
      <c r="G35" s="18">
        <v>2000</v>
      </c>
      <c r="H35" s="18">
        <v>2000</v>
      </c>
      <c r="I35" s="18">
        <v>2001</v>
      </c>
      <c r="J35" s="18">
        <v>2001</v>
      </c>
      <c r="K35" s="19">
        <v>2001</v>
      </c>
    </row>
    <row r="36" spans="1:11" s="50" customFormat="1" ht="15" customHeight="1">
      <c r="A36" s="35"/>
      <c r="B36" s="37"/>
      <c r="C36" s="335"/>
      <c r="D36" s="337"/>
      <c r="E36" s="337"/>
      <c r="F36" s="197" t="s">
        <v>126</v>
      </c>
      <c r="G36" s="23" t="s">
        <v>2</v>
      </c>
      <c r="H36" s="196" t="s">
        <v>3</v>
      </c>
      <c r="I36" s="196" t="s">
        <v>0</v>
      </c>
      <c r="J36" s="196" t="s">
        <v>1</v>
      </c>
      <c r="K36" s="197" t="s">
        <v>2</v>
      </c>
    </row>
    <row r="37" spans="1:11" s="50" customFormat="1" ht="15" customHeight="1">
      <c r="A37" s="73" t="s">
        <v>30</v>
      </c>
      <c r="B37" s="100"/>
      <c r="C37" s="58">
        <v>479</v>
      </c>
      <c r="D37" s="58">
        <v>439</v>
      </c>
      <c r="E37" s="58">
        <v>716</v>
      </c>
      <c r="F37" s="59">
        <v>613</v>
      </c>
      <c r="G37" s="58">
        <v>205</v>
      </c>
      <c r="H37" s="58">
        <v>187</v>
      </c>
      <c r="I37" s="58">
        <v>188</v>
      </c>
      <c r="J37" s="58">
        <v>202</v>
      </c>
      <c r="K37" s="59">
        <v>223</v>
      </c>
    </row>
    <row r="38" spans="1:11" s="50" customFormat="1" ht="3.75" customHeight="1">
      <c r="A38" s="73"/>
      <c r="B38" s="100"/>
      <c r="C38" s="58"/>
      <c r="D38" s="58"/>
      <c r="E38" s="58"/>
      <c r="F38" s="59"/>
      <c r="G38" s="58"/>
      <c r="H38" s="58"/>
      <c r="I38" s="58"/>
      <c r="J38" s="58"/>
      <c r="K38" s="59"/>
    </row>
    <row r="39" spans="1:11" s="50" customFormat="1" ht="15" customHeight="1">
      <c r="A39" s="178" t="s">
        <v>112</v>
      </c>
      <c r="B39" s="30"/>
      <c r="C39" s="303" t="s">
        <v>164</v>
      </c>
      <c r="D39" s="303" t="s">
        <v>164</v>
      </c>
      <c r="E39" s="89">
        <v>46.4</v>
      </c>
      <c r="F39" s="85">
        <v>41.8</v>
      </c>
      <c r="G39" s="89">
        <v>40.5</v>
      </c>
      <c r="H39" s="89">
        <v>50.3</v>
      </c>
      <c r="I39" s="89">
        <v>42.6</v>
      </c>
      <c r="J39" s="89">
        <v>43.1</v>
      </c>
      <c r="K39" s="90">
        <v>39.9</v>
      </c>
    </row>
    <row r="40" spans="1:11" s="50" customFormat="1" ht="15" customHeight="1">
      <c r="A40" s="28" t="s">
        <v>31</v>
      </c>
      <c r="B40" s="30"/>
      <c r="C40" s="89">
        <v>16.9</v>
      </c>
      <c r="D40" s="89">
        <v>18.2</v>
      </c>
      <c r="E40" s="89">
        <v>8.5</v>
      </c>
      <c r="F40" s="85">
        <v>6.5</v>
      </c>
      <c r="G40" s="89">
        <v>10.2</v>
      </c>
      <c r="H40" s="89">
        <v>8</v>
      </c>
      <c r="I40" s="89">
        <v>8</v>
      </c>
      <c r="J40" s="89">
        <v>5</v>
      </c>
      <c r="K40" s="90">
        <v>6.7</v>
      </c>
    </row>
    <row r="41" spans="1:11" s="50" customFormat="1" ht="15" customHeight="1">
      <c r="A41" s="28" t="s">
        <v>32</v>
      </c>
      <c r="B41" s="30"/>
      <c r="C41" s="303" t="s">
        <v>164</v>
      </c>
      <c r="D41" s="303" t="s">
        <v>164</v>
      </c>
      <c r="E41" s="89">
        <v>3.8</v>
      </c>
      <c r="F41" s="85">
        <v>3.1</v>
      </c>
      <c r="G41" s="89">
        <v>6.3</v>
      </c>
      <c r="H41" s="89">
        <v>1.6</v>
      </c>
      <c r="I41" s="89">
        <v>4.3</v>
      </c>
      <c r="J41" s="89">
        <v>3</v>
      </c>
      <c r="K41" s="90">
        <v>2.2</v>
      </c>
    </row>
    <row r="42" spans="1:11" s="50" customFormat="1" ht="15" customHeight="1">
      <c r="A42" s="28" t="s">
        <v>33</v>
      </c>
      <c r="B42" s="30"/>
      <c r="C42" s="89">
        <v>6.9</v>
      </c>
      <c r="D42" s="89">
        <v>6.6</v>
      </c>
      <c r="E42" s="89">
        <v>5.4</v>
      </c>
      <c r="F42" s="85">
        <v>7.2</v>
      </c>
      <c r="G42" s="89">
        <v>4.4</v>
      </c>
      <c r="H42" s="89">
        <v>4.8</v>
      </c>
      <c r="I42" s="89">
        <v>4.8</v>
      </c>
      <c r="J42" s="89">
        <v>10.4</v>
      </c>
      <c r="K42" s="90">
        <v>6.3</v>
      </c>
    </row>
    <row r="43" spans="1:11" s="50" customFormat="1" ht="7.5" customHeight="1">
      <c r="A43" s="28"/>
      <c r="B43" s="30"/>
      <c r="C43" s="64"/>
      <c r="D43" s="64"/>
      <c r="E43" s="64"/>
      <c r="F43" s="65"/>
      <c r="G43" s="64"/>
      <c r="H43" s="64"/>
      <c r="I43" s="64"/>
      <c r="J43" s="64"/>
      <c r="K43" s="65"/>
    </row>
    <row r="44" spans="1:11" s="50" customFormat="1" ht="15" customHeight="1">
      <c r="A44" s="73" t="s">
        <v>34</v>
      </c>
      <c r="B44" s="100"/>
      <c r="C44" s="58">
        <v>59</v>
      </c>
      <c r="D44" s="58">
        <v>69</v>
      </c>
      <c r="E44" s="58">
        <v>111</v>
      </c>
      <c r="F44" s="59">
        <v>66</v>
      </c>
      <c r="G44" s="58">
        <v>22</v>
      </c>
      <c r="H44" s="58">
        <v>26</v>
      </c>
      <c r="I44" s="58">
        <v>17</v>
      </c>
      <c r="J44" s="58">
        <v>24</v>
      </c>
      <c r="K44" s="59">
        <v>25</v>
      </c>
    </row>
    <row r="45" spans="1:11" s="50" customFormat="1" ht="3.75" customHeight="1">
      <c r="A45" s="73"/>
      <c r="B45" s="100"/>
      <c r="C45" s="58"/>
      <c r="D45" s="58"/>
      <c r="E45" s="58"/>
      <c r="F45" s="59"/>
      <c r="G45" s="58"/>
      <c r="H45" s="58"/>
      <c r="I45" s="58"/>
      <c r="J45" s="58"/>
      <c r="K45" s="59"/>
    </row>
    <row r="46" spans="1:11" s="50" customFormat="1" ht="15" customHeight="1">
      <c r="A46" s="178" t="s">
        <v>112</v>
      </c>
      <c r="B46" s="30"/>
      <c r="C46" s="303" t="s">
        <v>164</v>
      </c>
      <c r="D46" s="303" t="s">
        <v>164</v>
      </c>
      <c r="E46" s="89">
        <v>38.7</v>
      </c>
      <c r="F46" s="85">
        <v>37.9</v>
      </c>
      <c r="G46" s="89">
        <v>22.7</v>
      </c>
      <c r="H46" s="89">
        <v>53.8</v>
      </c>
      <c r="I46" s="89">
        <v>35.3</v>
      </c>
      <c r="J46" s="89">
        <v>37.5</v>
      </c>
      <c r="K46" s="90">
        <v>40</v>
      </c>
    </row>
    <row r="47" spans="1:11" s="50" customFormat="1" ht="15" customHeight="1">
      <c r="A47" s="28" t="s">
        <v>31</v>
      </c>
      <c r="B47" s="30"/>
      <c r="C47" s="89">
        <v>11.9</v>
      </c>
      <c r="D47" s="89">
        <v>21.7</v>
      </c>
      <c r="E47" s="89">
        <v>11.7</v>
      </c>
      <c r="F47" s="85">
        <v>4.5</v>
      </c>
      <c r="G47" s="89">
        <v>22.7</v>
      </c>
      <c r="H47" s="303" t="s">
        <v>208</v>
      </c>
      <c r="I47" s="303" t="s">
        <v>208</v>
      </c>
      <c r="J47" s="89">
        <v>4.2</v>
      </c>
      <c r="K47" s="90">
        <v>8</v>
      </c>
    </row>
    <row r="48" spans="1:11" s="50" customFormat="1" ht="15" customHeight="1">
      <c r="A48" s="28" t="s">
        <v>32</v>
      </c>
      <c r="B48" s="30"/>
      <c r="C48" s="303" t="s">
        <v>164</v>
      </c>
      <c r="D48" s="303" t="s">
        <v>164</v>
      </c>
      <c r="E48" s="89">
        <v>9</v>
      </c>
      <c r="F48" s="85">
        <v>7.6</v>
      </c>
      <c r="G48" s="89">
        <v>4.5</v>
      </c>
      <c r="H48" s="89">
        <v>19.2</v>
      </c>
      <c r="I48" s="89">
        <v>23.5</v>
      </c>
      <c r="J48" s="89">
        <v>4.2</v>
      </c>
      <c r="K48" s="304" t="s">
        <v>208</v>
      </c>
    </row>
    <row r="49" spans="1:11" s="50" customFormat="1" ht="15" customHeight="1">
      <c r="A49" s="28" t="s">
        <v>33</v>
      </c>
      <c r="B49" s="30"/>
      <c r="C49" s="89">
        <v>30.5</v>
      </c>
      <c r="D49" s="89">
        <v>18.8</v>
      </c>
      <c r="E49" s="89">
        <v>6.3</v>
      </c>
      <c r="F49" s="85">
        <v>9.1</v>
      </c>
      <c r="G49" s="89">
        <v>4.5</v>
      </c>
      <c r="H49" s="89">
        <v>3.8</v>
      </c>
      <c r="I49" s="89">
        <v>11.8</v>
      </c>
      <c r="J49" s="89">
        <v>4.2</v>
      </c>
      <c r="K49" s="90">
        <v>12</v>
      </c>
    </row>
    <row r="50" spans="1:11" s="50" customFormat="1" ht="7.5" customHeight="1">
      <c r="A50" s="28"/>
      <c r="B50" s="30"/>
      <c r="C50" s="89"/>
      <c r="D50" s="89"/>
      <c r="E50" s="89"/>
      <c r="F50" s="85"/>
      <c r="G50" s="89"/>
      <c r="H50" s="64"/>
      <c r="I50" s="64"/>
      <c r="J50" s="64"/>
      <c r="K50" s="65"/>
    </row>
    <row r="51" spans="1:11" s="50" customFormat="1" ht="15" customHeight="1">
      <c r="A51" s="73" t="s">
        <v>8</v>
      </c>
      <c r="B51" s="100"/>
      <c r="C51" s="87"/>
      <c r="D51" s="87"/>
      <c r="E51" s="87"/>
      <c r="F51" s="85"/>
      <c r="G51" s="87"/>
      <c r="H51" s="87"/>
      <c r="I51" s="87"/>
      <c r="J51" s="87"/>
      <c r="K51" s="88"/>
    </row>
    <row r="52" spans="1:11" s="50" customFormat="1" ht="15" customHeight="1">
      <c r="A52" s="73" t="s">
        <v>9</v>
      </c>
      <c r="B52" s="100"/>
      <c r="C52" s="64"/>
      <c r="D52" s="64"/>
      <c r="E52" s="64"/>
      <c r="G52" s="63"/>
      <c r="H52" s="44"/>
      <c r="I52" s="44"/>
      <c r="J52" s="44"/>
      <c r="K52" s="131"/>
    </row>
    <row r="53" spans="1:11" s="50" customFormat="1" ht="15" customHeight="1">
      <c r="A53" s="73" t="s">
        <v>17</v>
      </c>
      <c r="B53" s="100"/>
      <c r="C53" s="87">
        <v>2587.1</v>
      </c>
      <c r="D53" s="87">
        <v>4238.7</v>
      </c>
      <c r="E53" s="87">
        <v>1038.6</v>
      </c>
      <c r="F53" s="87">
        <v>1733.4</v>
      </c>
      <c r="G53" s="115">
        <v>313</v>
      </c>
      <c r="H53" s="87">
        <v>152.4</v>
      </c>
      <c r="I53" s="87">
        <v>1071.1</v>
      </c>
      <c r="J53" s="29">
        <v>152.9</v>
      </c>
      <c r="K53" s="88">
        <v>509.3</v>
      </c>
    </row>
    <row r="54" spans="1:11" s="50" customFormat="1" ht="7.5" customHeight="1">
      <c r="A54" s="103"/>
      <c r="B54" s="39"/>
      <c r="C54" s="38"/>
      <c r="D54" s="38"/>
      <c r="E54" s="38"/>
      <c r="F54" s="39"/>
      <c r="G54" s="38"/>
      <c r="H54" s="38"/>
      <c r="I54" s="38"/>
      <c r="J54" s="38"/>
      <c r="K54" s="39"/>
    </row>
    <row r="55" spans="1:10" ht="4.5" customHeight="1">
      <c r="A55" s="51"/>
      <c r="B55" s="51"/>
      <c r="C55" s="121"/>
      <c r="D55" s="51"/>
      <c r="E55" s="51"/>
      <c r="F55" s="51"/>
      <c r="G55" s="121"/>
      <c r="H55" s="51"/>
      <c r="I55" s="51"/>
      <c r="J55" s="51"/>
    </row>
    <row r="56" spans="1:10" ht="16.5">
      <c r="A56" s="165" t="s">
        <v>74</v>
      </c>
      <c r="B56" s="51"/>
      <c r="C56" s="121"/>
      <c r="D56" s="51"/>
      <c r="E56" s="51"/>
      <c r="F56" s="51"/>
      <c r="G56" s="121"/>
      <c r="H56" s="51"/>
      <c r="I56" s="51"/>
      <c r="J56" s="51"/>
    </row>
    <row r="57" spans="1:10" ht="16.5">
      <c r="A57" s="177" t="s">
        <v>111</v>
      </c>
      <c r="B57" s="51"/>
      <c r="C57" s="121"/>
      <c r="D57" s="51"/>
      <c r="E57" s="51"/>
      <c r="F57" s="51"/>
      <c r="G57" s="121"/>
      <c r="H57" s="51"/>
      <c r="I57" s="51"/>
      <c r="J57" s="51"/>
    </row>
  </sheetData>
  <mergeCells count="5">
    <mergeCell ref="D9:D10"/>
    <mergeCell ref="E9:E10"/>
    <mergeCell ref="C35:C36"/>
    <mergeCell ref="D35:D36"/>
    <mergeCell ref="E35:E36"/>
  </mergeCells>
  <printOptions/>
  <pageMargins left="0.5905511811023623" right="0.5511811023622047" top="0.3937007874015748" bottom="0.3937007874015748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="90" zoomScaleNormal="90" workbookViewId="0" topLeftCell="A1">
      <selection activeCell="D6" sqref="D6"/>
    </sheetView>
  </sheetViews>
  <sheetFormatPr defaultColWidth="9.00390625" defaultRowHeight="13.5" customHeight="1"/>
  <cols>
    <col min="1" max="1" width="41.25390625" style="51" customWidth="1"/>
    <col min="2" max="2" width="6.75390625" style="107" customWidth="1"/>
    <col min="3" max="3" width="6.375" style="0" customWidth="1"/>
    <col min="4" max="4" width="6.50390625" style="0" customWidth="1"/>
    <col min="5" max="5" width="7.625" style="0" customWidth="1"/>
    <col min="6" max="6" width="6.625" style="107" customWidth="1"/>
    <col min="7" max="10" width="6.625" style="0" customWidth="1"/>
  </cols>
  <sheetData>
    <row r="1" spans="1:10" ht="15" customHeight="1">
      <c r="A1" s="121"/>
      <c r="B1" s="44"/>
      <c r="C1" s="44"/>
      <c r="D1" s="44"/>
      <c r="E1" s="44"/>
      <c r="F1" s="44"/>
      <c r="G1" s="44"/>
      <c r="H1" s="44"/>
      <c r="I1" s="44"/>
      <c r="J1" s="44"/>
    </row>
    <row r="2" spans="1:10" ht="15" customHeight="1">
      <c r="A2" s="121"/>
      <c r="B2" s="44"/>
      <c r="C2" s="44"/>
      <c r="D2" s="44"/>
      <c r="E2" s="44"/>
      <c r="F2" s="44"/>
      <c r="G2" s="44"/>
      <c r="H2" s="44"/>
      <c r="I2" s="44"/>
      <c r="J2" s="44"/>
    </row>
    <row r="3" spans="1:10" ht="15" customHeight="1">
      <c r="A3" s="121"/>
      <c r="B3" s="44"/>
      <c r="C3" s="44"/>
      <c r="D3" s="44"/>
      <c r="E3" s="44"/>
      <c r="F3" s="44"/>
      <c r="G3" s="44"/>
      <c r="H3" s="44"/>
      <c r="I3" s="44"/>
      <c r="J3" s="44"/>
    </row>
    <row r="4" spans="1:10" ht="15" customHeight="1">
      <c r="A4" s="121"/>
      <c r="B4" s="44"/>
      <c r="C4" s="44"/>
      <c r="D4" s="44"/>
      <c r="E4" s="44"/>
      <c r="F4" s="44"/>
      <c r="G4" s="44"/>
      <c r="H4" s="44"/>
      <c r="I4" s="44"/>
      <c r="J4" s="44"/>
    </row>
    <row r="5" spans="1:10" ht="15" customHeight="1">
      <c r="A5" s="121"/>
      <c r="B5" s="44"/>
      <c r="C5" s="44"/>
      <c r="D5" s="44"/>
      <c r="E5" s="44"/>
      <c r="F5" s="44"/>
      <c r="G5" s="44"/>
      <c r="H5" s="44"/>
      <c r="I5" s="44"/>
      <c r="J5" s="44"/>
    </row>
    <row r="6" spans="1:10" ht="15" customHeight="1">
      <c r="A6" s="301" t="s">
        <v>166</v>
      </c>
      <c r="B6" s="43"/>
      <c r="C6" s="40"/>
      <c r="D6" s="40"/>
      <c r="E6" s="40"/>
      <c r="F6" s="43"/>
      <c r="G6" s="40"/>
      <c r="H6" s="40"/>
      <c r="I6" s="40"/>
      <c r="J6" s="40"/>
    </row>
    <row r="7" spans="1:10" s="50" customFormat="1" ht="15" customHeight="1">
      <c r="A7" s="24"/>
      <c r="B7" s="29"/>
      <c r="C7" s="24"/>
      <c r="D7" s="24"/>
      <c r="E7" s="24"/>
      <c r="F7" s="29"/>
      <c r="G7" s="24"/>
      <c r="H7" s="24"/>
      <c r="I7" s="24"/>
      <c r="J7" s="24"/>
    </row>
    <row r="8" spans="1:10" s="54" customFormat="1" ht="15" customHeight="1">
      <c r="A8" s="16"/>
      <c r="B8" s="334">
        <v>1998</v>
      </c>
      <c r="C8" s="336">
        <v>1999</v>
      </c>
      <c r="D8" s="336">
        <v>2000</v>
      </c>
      <c r="E8" s="19">
        <v>2001</v>
      </c>
      <c r="F8" s="18">
        <v>2000</v>
      </c>
      <c r="G8" s="18">
        <v>2000</v>
      </c>
      <c r="H8" s="18">
        <v>2001</v>
      </c>
      <c r="I8" s="18">
        <v>2001</v>
      </c>
      <c r="J8" s="19">
        <v>2001</v>
      </c>
    </row>
    <row r="9" spans="1:10" s="54" customFormat="1" ht="15" customHeight="1">
      <c r="A9" s="21"/>
      <c r="B9" s="335"/>
      <c r="C9" s="337"/>
      <c r="D9" s="337"/>
      <c r="E9" s="197" t="s">
        <v>126</v>
      </c>
      <c r="F9" s="23" t="s">
        <v>2</v>
      </c>
      <c r="G9" s="196" t="s">
        <v>3</v>
      </c>
      <c r="H9" s="196" t="s">
        <v>0</v>
      </c>
      <c r="I9" s="196" t="s">
        <v>1</v>
      </c>
      <c r="J9" s="197" t="s">
        <v>2</v>
      </c>
    </row>
    <row r="10" spans="1:10" s="54" customFormat="1" ht="2.25" customHeight="1">
      <c r="A10" s="181"/>
      <c r="B10" s="182"/>
      <c r="C10" s="182"/>
      <c r="D10" s="182"/>
      <c r="E10" s="183"/>
      <c r="F10" s="184"/>
      <c r="G10" s="184"/>
      <c r="H10" s="184"/>
      <c r="I10" s="184"/>
      <c r="J10" s="183"/>
    </row>
    <row r="11" spans="1:10" s="54" customFormat="1" ht="15" customHeight="1">
      <c r="A11" s="180" t="s">
        <v>209</v>
      </c>
      <c r="B11" s="108">
        <v>430.5</v>
      </c>
      <c r="C11" s="108">
        <v>437.5</v>
      </c>
      <c r="D11" s="214">
        <v>437.9</v>
      </c>
      <c r="E11" s="207" t="s">
        <v>248</v>
      </c>
      <c r="F11" s="110">
        <v>437.1</v>
      </c>
      <c r="G11" s="215">
        <v>437.9</v>
      </c>
      <c r="H11" s="215">
        <v>438.8</v>
      </c>
      <c r="I11" s="215">
        <v>440.6</v>
      </c>
      <c r="J11" s="207" t="s">
        <v>248</v>
      </c>
    </row>
    <row r="12" spans="1:10" s="54" customFormat="1" ht="4.5" customHeight="1">
      <c r="A12" s="180"/>
      <c r="B12" s="108"/>
      <c r="C12" s="108"/>
      <c r="D12" s="214"/>
      <c r="E12" s="185"/>
      <c r="F12" s="83"/>
      <c r="G12" s="83"/>
      <c r="H12" s="83"/>
      <c r="I12" s="83"/>
      <c r="J12" s="185"/>
    </row>
    <row r="13" spans="1:10" s="62" customFormat="1" ht="13.5" customHeight="1">
      <c r="A13" s="25" t="s">
        <v>210</v>
      </c>
      <c r="B13" s="111">
        <v>4434</v>
      </c>
      <c r="C13" s="111">
        <v>4148</v>
      </c>
      <c r="D13" s="111">
        <v>3849</v>
      </c>
      <c r="E13" s="113">
        <v>2362</v>
      </c>
      <c r="F13" s="111">
        <v>986</v>
      </c>
      <c r="G13" s="111">
        <v>1151</v>
      </c>
      <c r="H13" s="111">
        <v>828</v>
      </c>
      <c r="I13" s="111">
        <v>748</v>
      </c>
      <c r="J13" s="113">
        <v>786</v>
      </c>
    </row>
    <row r="14" spans="1:10" s="50" customFormat="1" ht="4.5" customHeight="1">
      <c r="A14" s="31"/>
      <c r="B14" s="111"/>
      <c r="C14" s="111"/>
      <c r="D14" s="111"/>
      <c r="E14" s="113"/>
      <c r="F14" s="111"/>
      <c r="G14" s="111"/>
      <c r="H14" s="111"/>
      <c r="I14" s="111"/>
      <c r="J14" s="113"/>
    </row>
    <row r="15" spans="1:10" s="50" customFormat="1" ht="13.5" customHeight="1">
      <c r="A15" s="25" t="s">
        <v>211</v>
      </c>
      <c r="B15" s="111">
        <v>1356</v>
      </c>
      <c r="C15" s="111">
        <v>1374</v>
      </c>
      <c r="D15" s="111">
        <v>1338</v>
      </c>
      <c r="E15" s="186">
        <v>999</v>
      </c>
      <c r="F15" s="199">
        <v>297</v>
      </c>
      <c r="G15" s="199">
        <v>321</v>
      </c>
      <c r="H15" s="199">
        <v>354</v>
      </c>
      <c r="I15" s="199" t="s">
        <v>212</v>
      </c>
      <c r="J15" s="186">
        <v>317</v>
      </c>
    </row>
    <row r="16" spans="1:10" s="50" customFormat="1" ht="4.5" customHeight="1">
      <c r="A16" s="31"/>
      <c r="B16" s="111"/>
      <c r="C16" s="111"/>
      <c r="D16" s="111"/>
      <c r="E16" s="113"/>
      <c r="F16" s="111"/>
      <c r="G16" s="111"/>
      <c r="H16" s="111"/>
      <c r="I16" s="111"/>
      <c r="J16" s="113"/>
    </row>
    <row r="17" spans="1:12" s="50" customFormat="1" ht="13.5" customHeight="1">
      <c r="A17" s="180" t="s">
        <v>213</v>
      </c>
      <c r="B17" s="111">
        <v>1451</v>
      </c>
      <c r="C17" s="111">
        <v>1367</v>
      </c>
      <c r="D17" s="111">
        <v>1222</v>
      </c>
      <c r="E17" s="113">
        <v>844</v>
      </c>
      <c r="F17" s="111">
        <v>311</v>
      </c>
      <c r="G17" s="111">
        <v>304</v>
      </c>
      <c r="H17" s="111">
        <v>310</v>
      </c>
      <c r="I17" s="111">
        <v>234</v>
      </c>
      <c r="J17" s="113">
        <v>300</v>
      </c>
      <c r="K17" s="44"/>
      <c r="L17" s="44"/>
    </row>
    <row r="18" spans="1:12" s="50" customFormat="1" ht="4.5" customHeight="1">
      <c r="A18" s="31"/>
      <c r="B18" s="111"/>
      <c r="C18" s="111"/>
      <c r="D18" s="111"/>
      <c r="E18" s="113"/>
      <c r="F18" s="111"/>
      <c r="G18" s="111"/>
      <c r="H18" s="111"/>
      <c r="I18" s="111"/>
      <c r="J18" s="113" t="s">
        <v>21</v>
      </c>
      <c r="K18" s="44"/>
      <c r="L18" s="44"/>
    </row>
    <row r="19" spans="1:12" s="50" customFormat="1" ht="13.5" customHeight="1">
      <c r="A19" s="180" t="s">
        <v>214</v>
      </c>
      <c r="B19" s="111">
        <v>1179</v>
      </c>
      <c r="C19" s="111">
        <v>973</v>
      </c>
      <c r="D19" s="111">
        <v>1127</v>
      </c>
      <c r="E19" s="113">
        <v>1527</v>
      </c>
      <c r="F19" s="111">
        <v>375</v>
      </c>
      <c r="G19" s="111">
        <v>317</v>
      </c>
      <c r="H19" s="111">
        <v>285</v>
      </c>
      <c r="I19" s="111">
        <v>435</v>
      </c>
      <c r="J19" s="113">
        <v>807</v>
      </c>
      <c r="K19" s="305"/>
      <c r="L19" s="44"/>
    </row>
    <row r="20" spans="1:12" s="50" customFormat="1" ht="13.5" customHeight="1">
      <c r="A20" s="31" t="s">
        <v>35</v>
      </c>
      <c r="B20" s="114"/>
      <c r="C20" s="114"/>
      <c r="D20" s="114"/>
      <c r="E20" s="102"/>
      <c r="F20" s="114"/>
      <c r="G20" s="114"/>
      <c r="H20" s="114"/>
      <c r="I20" s="114"/>
      <c r="J20" s="102"/>
      <c r="K20" s="44"/>
      <c r="L20" s="44"/>
    </row>
    <row r="21" spans="1:10" s="50" customFormat="1" ht="13.5" customHeight="1">
      <c r="A21" s="31" t="s">
        <v>215</v>
      </c>
      <c r="B21" s="89">
        <v>22.9</v>
      </c>
      <c r="C21" s="89">
        <v>30.1</v>
      </c>
      <c r="D21" s="89">
        <v>23.3</v>
      </c>
      <c r="E21" s="90">
        <v>8.8</v>
      </c>
      <c r="F21" s="89">
        <v>24.3</v>
      </c>
      <c r="G21" s="89">
        <v>21.5</v>
      </c>
      <c r="H21" s="89">
        <v>17.2</v>
      </c>
      <c r="I21" s="89">
        <v>11.3</v>
      </c>
      <c r="J21" s="90">
        <v>4.5</v>
      </c>
    </row>
    <row r="22" spans="1:10" s="50" customFormat="1" ht="13.5" customHeight="1">
      <c r="A22" s="31" t="s">
        <v>10</v>
      </c>
      <c r="B22" s="89">
        <v>15.2</v>
      </c>
      <c r="C22" s="89">
        <v>14.5</v>
      </c>
      <c r="D22" s="89">
        <v>8.6</v>
      </c>
      <c r="E22" s="90">
        <v>4.3</v>
      </c>
      <c r="F22" s="89">
        <v>6.7</v>
      </c>
      <c r="G22" s="89">
        <v>7.6</v>
      </c>
      <c r="H22" s="89">
        <v>9.8</v>
      </c>
      <c r="I22" s="89">
        <v>2.8</v>
      </c>
      <c r="J22" s="90">
        <v>3.2</v>
      </c>
    </row>
    <row r="23" spans="1:10" s="50" customFormat="1" ht="13.5" customHeight="1">
      <c r="A23" s="31" t="s">
        <v>216</v>
      </c>
      <c r="B23" s="89">
        <v>2.7</v>
      </c>
      <c r="C23" s="89">
        <v>4.2</v>
      </c>
      <c r="D23" s="89">
        <v>2.8</v>
      </c>
      <c r="E23" s="90">
        <v>0.7</v>
      </c>
      <c r="F23" s="89">
        <v>2.4</v>
      </c>
      <c r="G23" s="89">
        <v>2.2</v>
      </c>
      <c r="H23" s="89">
        <v>1.4</v>
      </c>
      <c r="I23" s="89">
        <v>1.4</v>
      </c>
      <c r="J23" s="90">
        <v>0.1</v>
      </c>
    </row>
    <row r="24" spans="1:11" s="50" customFormat="1" ht="4.5" customHeight="1">
      <c r="A24" s="31"/>
      <c r="B24" s="64"/>
      <c r="C24" s="64"/>
      <c r="D24" s="64"/>
      <c r="E24" s="65"/>
      <c r="F24" s="64"/>
      <c r="G24" s="64"/>
      <c r="H24" s="64" t="s">
        <v>21</v>
      </c>
      <c r="I24" s="64"/>
      <c r="J24" s="65"/>
      <c r="K24" s="50" t="s">
        <v>21</v>
      </c>
    </row>
    <row r="25" spans="1:10" s="50" customFormat="1" ht="13.5" customHeight="1">
      <c r="A25" s="180" t="s">
        <v>217</v>
      </c>
      <c r="B25" s="111">
        <v>2521</v>
      </c>
      <c r="C25" s="111">
        <v>4984</v>
      </c>
      <c r="D25" s="111">
        <v>2919</v>
      </c>
      <c r="E25" s="113">
        <v>3913</v>
      </c>
      <c r="F25" s="111">
        <v>412</v>
      </c>
      <c r="G25" s="111">
        <v>945</v>
      </c>
      <c r="H25" s="111">
        <v>2196</v>
      </c>
      <c r="I25" s="111">
        <v>726</v>
      </c>
      <c r="J25" s="113">
        <v>991</v>
      </c>
    </row>
    <row r="26" spans="1:10" s="50" customFormat="1" ht="13.5" customHeight="1">
      <c r="A26" s="31" t="s">
        <v>218</v>
      </c>
      <c r="B26" s="64"/>
      <c r="C26" s="64"/>
      <c r="D26" s="64"/>
      <c r="E26" s="65"/>
      <c r="F26" s="64"/>
      <c r="G26" s="64"/>
      <c r="H26" s="64"/>
      <c r="I26" s="64"/>
      <c r="J26" s="65"/>
    </row>
    <row r="27" spans="1:10" s="50" customFormat="1" ht="13.5" customHeight="1">
      <c r="A27" s="31" t="s">
        <v>219</v>
      </c>
      <c r="B27" s="303" t="s">
        <v>248</v>
      </c>
      <c r="C27" s="89">
        <v>61.6</v>
      </c>
      <c r="D27" s="89">
        <v>44.7</v>
      </c>
      <c r="E27" s="90">
        <v>52.6</v>
      </c>
      <c r="F27" s="89">
        <v>37.9</v>
      </c>
      <c r="G27" s="89">
        <v>42.6</v>
      </c>
      <c r="H27" s="89">
        <v>47.4</v>
      </c>
      <c r="I27" s="89">
        <v>44.2</v>
      </c>
      <c r="J27" s="90">
        <v>70.5</v>
      </c>
    </row>
    <row r="28" spans="1:10" s="50" customFormat="1" ht="13.5" customHeight="1">
      <c r="A28" s="31" t="s">
        <v>220</v>
      </c>
      <c r="B28" s="303" t="s">
        <v>248</v>
      </c>
      <c r="C28" s="89">
        <v>10.5</v>
      </c>
      <c r="D28" s="89">
        <v>12.7</v>
      </c>
      <c r="E28" s="90">
        <v>8.6</v>
      </c>
      <c r="F28" s="89">
        <v>14.8</v>
      </c>
      <c r="G28" s="89">
        <v>6.9</v>
      </c>
      <c r="H28" s="89">
        <v>8.1</v>
      </c>
      <c r="I28" s="89">
        <v>11</v>
      </c>
      <c r="J28" s="90">
        <v>8.1</v>
      </c>
    </row>
    <row r="29" spans="1:10" s="50" customFormat="1" ht="13.5" customHeight="1">
      <c r="A29" s="31" t="s">
        <v>221</v>
      </c>
      <c r="B29" s="303" t="s">
        <v>248</v>
      </c>
      <c r="C29" s="89">
        <v>18.9</v>
      </c>
      <c r="D29" s="89">
        <v>20.2</v>
      </c>
      <c r="E29" s="90">
        <v>31.2</v>
      </c>
      <c r="F29" s="89">
        <v>13.6</v>
      </c>
      <c r="G29" s="89">
        <v>25.9</v>
      </c>
      <c r="H29" s="89">
        <v>37.2</v>
      </c>
      <c r="I29" s="89">
        <v>37.2</v>
      </c>
      <c r="J29" s="90">
        <v>13.3</v>
      </c>
    </row>
    <row r="30" spans="1:10" s="50" customFormat="1" ht="13.5" customHeight="1">
      <c r="A30" s="31" t="s">
        <v>222</v>
      </c>
      <c r="B30" s="303" t="s">
        <v>248</v>
      </c>
      <c r="C30" s="89">
        <v>7.7</v>
      </c>
      <c r="D30" s="89">
        <v>11.1</v>
      </c>
      <c r="E30" s="90">
        <v>4</v>
      </c>
      <c r="F30" s="89">
        <v>9.9</v>
      </c>
      <c r="G30" s="89">
        <v>10.2</v>
      </c>
      <c r="H30" s="89">
        <v>5.4</v>
      </c>
      <c r="I30" s="89">
        <v>3.2</v>
      </c>
      <c r="J30" s="90">
        <v>1.6</v>
      </c>
    </row>
    <row r="31" spans="1:10" s="50" customFormat="1" ht="13.5" customHeight="1">
      <c r="A31" s="31" t="s">
        <v>223</v>
      </c>
      <c r="B31" s="303" t="s">
        <v>248</v>
      </c>
      <c r="C31" s="89">
        <v>1.2</v>
      </c>
      <c r="D31" s="89">
        <v>11.3</v>
      </c>
      <c r="E31" s="90">
        <v>3.6</v>
      </c>
      <c r="F31" s="89">
        <v>23.8</v>
      </c>
      <c r="G31" s="89">
        <v>14.4</v>
      </c>
      <c r="H31" s="89">
        <v>2</v>
      </c>
      <c r="I31" s="89">
        <v>4.4</v>
      </c>
      <c r="J31" s="90">
        <v>6.5</v>
      </c>
    </row>
    <row r="32" spans="1:10" s="50" customFormat="1" ht="4.5" customHeight="1">
      <c r="A32" s="31"/>
      <c r="B32" s="64"/>
      <c r="C32" s="64"/>
      <c r="D32" s="64"/>
      <c r="E32" s="65"/>
      <c r="F32" s="64"/>
      <c r="G32" s="64"/>
      <c r="H32" s="64"/>
      <c r="I32" s="64"/>
      <c r="J32" s="65"/>
    </row>
    <row r="33" spans="1:14" s="50" customFormat="1" ht="13.5" customHeight="1">
      <c r="A33" s="25" t="s">
        <v>224</v>
      </c>
      <c r="B33" s="111">
        <v>8487</v>
      </c>
      <c r="C33" s="111">
        <v>9262</v>
      </c>
      <c r="D33" s="111">
        <v>8925</v>
      </c>
      <c r="E33" s="113">
        <v>6614</v>
      </c>
      <c r="F33" s="218">
        <v>2382</v>
      </c>
      <c r="G33" s="111">
        <v>2218</v>
      </c>
      <c r="H33" s="111">
        <v>2192</v>
      </c>
      <c r="I33" s="111">
        <v>2202</v>
      </c>
      <c r="J33" s="113">
        <v>2220</v>
      </c>
      <c r="K33" s="200"/>
      <c r="L33" s="200"/>
      <c r="M33" s="200"/>
      <c r="N33" s="200"/>
    </row>
    <row r="34" spans="1:10" s="50" customFormat="1" ht="13.5" customHeight="1">
      <c r="A34" s="180" t="s">
        <v>225</v>
      </c>
      <c r="B34" s="87">
        <v>68</v>
      </c>
      <c r="C34" s="87">
        <v>59.4</v>
      </c>
      <c r="D34" s="87">
        <v>53.5</v>
      </c>
      <c r="E34" s="88">
        <v>52.9</v>
      </c>
      <c r="F34" s="87">
        <v>49.5</v>
      </c>
      <c r="G34" s="87">
        <v>52.6</v>
      </c>
      <c r="H34" s="87">
        <v>51.7</v>
      </c>
      <c r="I34" s="87">
        <v>54.2</v>
      </c>
      <c r="J34" s="88">
        <v>52.6</v>
      </c>
    </row>
    <row r="35" spans="1:10" s="50" customFormat="1" ht="13.5" customHeight="1">
      <c r="A35" s="247" t="s">
        <v>226</v>
      </c>
      <c r="B35" s="87">
        <v>15.5</v>
      </c>
      <c r="C35" s="87">
        <v>16.9</v>
      </c>
      <c r="D35" s="87">
        <v>19.9</v>
      </c>
      <c r="E35" s="88">
        <v>20.7</v>
      </c>
      <c r="F35" s="87">
        <v>19.4</v>
      </c>
      <c r="G35" s="87">
        <v>20.6</v>
      </c>
      <c r="H35" s="87">
        <v>19.7</v>
      </c>
      <c r="I35" s="87">
        <v>19.7</v>
      </c>
      <c r="J35" s="88">
        <v>22.7</v>
      </c>
    </row>
    <row r="36" spans="1:10" s="50" customFormat="1" ht="13.5" customHeight="1">
      <c r="A36" s="252" t="s">
        <v>227</v>
      </c>
      <c r="B36" s="87">
        <v>6.6</v>
      </c>
      <c r="C36" s="87">
        <v>7.8</v>
      </c>
      <c r="D36" s="87">
        <v>9.3</v>
      </c>
      <c r="E36" s="88">
        <v>8.2</v>
      </c>
      <c r="F36" s="87">
        <v>11.7</v>
      </c>
      <c r="G36" s="87">
        <v>8.7</v>
      </c>
      <c r="H36" s="87">
        <v>8.9</v>
      </c>
      <c r="I36" s="87">
        <v>8.5</v>
      </c>
      <c r="J36" s="88">
        <v>7.4</v>
      </c>
    </row>
    <row r="37" spans="1:10" s="44" customFormat="1" ht="7.5" customHeight="1">
      <c r="A37" s="95"/>
      <c r="B37" s="79"/>
      <c r="C37" s="79"/>
      <c r="D37" s="79"/>
      <c r="E37" s="164"/>
      <c r="F37" s="79"/>
      <c r="G37" s="79"/>
      <c r="H37" s="79"/>
      <c r="I37" s="79"/>
      <c r="J37" s="164"/>
    </row>
    <row r="38" s="44" customFormat="1" ht="15" customHeight="1"/>
    <row r="39" spans="1:6" s="50" customFormat="1" ht="6.75" customHeight="1">
      <c r="A39" s="50" t="s">
        <v>228</v>
      </c>
      <c r="B39" s="44"/>
      <c r="F39" s="44"/>
    </row>
    <row r="40" spans="1:10" s="50" customFormat="1" ht="15" customHeight="1">
      <c r="A40" s="49" t="s">
        <v>229</v>
      </c>
      <c r="B40" s="29"/>
      <c r="C40" s="24"/>
      <c r="D40" s="24"/>
      <c r="E40" s="24"/>
      <c r="F40" s="29"/>
      <c r="G40" s="24"/>
      <c r="H40" s="24"/>
      <c r="I40" s="24"/>
      <c r="J40" s="24"/>
    </row>
    <row r="41" spans="1:10" s="50" customFormat="1" ht="15" customHeight="1">
      <c r="A41" s="24"/>
      <c r="B41" s="29"/>
      <c r="C41" s="24"/>
      <c r="D41" s="24"/>
      <c r="E41" s="24"/>
      <c r="F41" s="29"/>
      <c r="G41" s="24"/>
      <c r="H41" s="24"/>
      <c r="I41" s="24"/>
      <c r="J41" s="24"/>
    </row>
    <row r="42" spans="1:10" s="50" customFormat="1" ht="15" customHeight="1">
      <c r="A42" s="52"/>
      <c r="B42" s="341"/>
      <c r="C42" s="343">
        <v>1998</v>
      </c>
      <c r="D42" s="345">
        <v>1999</v>
      </c>
      <c r="E42" s="339">
        <v>2000</v>
      </c>
      <c r="F42" s="18">
        <v>2000</v>
      </c>
      <c r="G42" s="18">
        <v>2000</v>
      </c>
      <c r="H42" s="18">
        <v>2001</v>
      </c>
      <c r="I42" s="18">
        <v>2001</v>
      </c>
      <c r="J42" s="19">
        <v>2001</v>
      </c>
    </row>
    <row r="43" spans="1:10" s="50" customFormat="1" ht="15" customHeight="1">
      <c r="A43" s="35"/>
      <c r="B43" s="342"/>
      <c r="C43" s="344"/>
      <c r="D43" s="346"/>
      <c r="E43" s="340"/>
      <c r="F43" s="23" t="s">
        <v>2</v>
      </c>
      <c r="G43" s="196" t="s">
        <v>3</v>
      </c>
      <c r="H43" s="196" t="s">
        <v>0</v>
      </c>
      <c r="I43" s="196" t="s">
        <v>115</v>
      </c>
      <c r="J43" s="197" t="s">
        <v>2</v>
      </c>
    </row>
    <row r="44" spans="1:10" s="50" customFormat="1" ht="13.5" customHeight="1">
      <c r="A44" s="73" t="s">
        <v>230</v>
      </c>
      <c r="B44" s="109"/>
      <c r="C44" s="110">
        <v>4.6</v>
      </c>
      <c r="D44" s="110">
        <v>6.4</v>
      </c>
      <c r="E44" s="109">
        <v>6.8</v>
      </c>
      <c r="F44" s="123">
        <v>6.7</v>
      </c>
      <c r="G44" s="123">
        <v>6.6</v>
      </c>
      <c r="H44" s="123">
        <v>6.3</v>
      </c>
      <c r="I44" s="123">
        <v>6.4</v>
      </c>
      <c r="J44" s="124">
        <v>6.3</v>
      </c>
    </row>
    <row r="45" spans="1:10" s="50" customFormat="1" ht="3.75" customHeight="1">
      <c r="A45" s="73"/>
      <c r="B45" s="109"/>
      <c r="C45" s="110"/>
      <c r="D45" s="110"/>
      <c r="E45" s="109"/>
      <c r="F45" s="110"/>
      <c r="G45" s="110"/>
      <c r="H45" s="110"/>
      <c r="I45" s="110"/>
      <c r="J45" s="109"/>
    </row>
    <row r="46" spans="1:10" s="50" customFormat="1" ht="13.5" customHeight="1">
      <c r="A46" s="73" t="s">
        <v>231</v>
      </c>
      <c r="B46" s="109"/>
      <c r="C46" s="110">
        <v>1.5</v>
      </c>
      <c r="D46" s="110">
        <v>1.3</v>
      </c>
      <c r="E46" s="109">
        <v>2.9</v>
      </c>
      <c r="F46" s="110">
        <v>3.2</v>
      </c>
      <c r="G46" s="110">
        <v>3.7</v>
      </c>
      <c r="H46" s="110">
        <v>3.7</v>
      </c>
      <c r="I46" s="110">
        <v>3.5</v>
      </c>
      <c r="J46" s="109">
        <v>3.2</v>
      </c>
    </row>
    <row r="47" spans="1:10" s="50" customFormat="1" ht="3.75" customHeight="1">
      <c r="A47" s="73"/>
      <c r="B47" s="109"/>
      <c r="C47" s="110"/>
      <c r="D47" s="110"/>
      <c r="E47" s="109"/>
      <c r="F47" s="110"/>
      <c r="G47" s="110"/>
      <c r="H47" s="110"/>
      <c r="I47" s="110"/>
      <c r="J47" s="109"/>
    </row>
    <row r="48" spans="1:10" s="50" customFormat="1" ht="13.5" customHeight="1">
      <c r="A48" s="73" t="s">
        <v>232</v>
      </c>
      <c r="B48" s="109"/>
      <c r="C48" s="110">
        <v>65.3</v>
      </c>
      <c r="D48" s="110">
        <v>64.7</v>
      </c>
      <c r="E48" s="109">
        <v>63.4</v>
      </c>
      <c r="F48" s="110">
        <v>62.4</v>
      </c>
      <c r="G48" s="110">
        <v>63.6</v>
      </c>
      <c r="H48" s="110">
        <v>63.1</v>
      </c>
      <c r="I48" s="110">
        <v>63.6</v>
      </c>
      <c r="J48" s="109">
        <v>64.7</v>
      </c>
    </row>
    <row r="49" spans="1:10" s="50" customFormat="1" ht="3.75" customHeight="1">
      <c r="A49" s="73"/>
      <c r="B49" s="125"/>
      <c r="C49" s="126"/>
      <c r="D49" s="126"/>
      <c r="E49" s="125"/>
      <c r="F49" s="110"/>
      <c r="G49" s="110"/>
      <c r="H49" s="110"/>
      <c r="I49" s="110"/>
      <c r="J49" s="109"/>
    </row>
    <row r="50" spans="1:10" s="50" customFormat="1" ht="13.5" customHeight="1">
      <c r="A50" s="187" t="s">
        <v>233</v>
      </c>
      <c r="B50" s="127"/>
      <c r="C50" s="128"/>
      <c r="D50" s="128"/>
      <c r="E50" s="127"/>
      <c r="F50" s="110"/>
      <c r="G50" s="110"/>
      <c r="H50" s="110"/>
      <c r="I50" s="110"/>
      <c r="J50" s="109"/>
    </row>
    <row r="51" spans="1:10" s="50" customFormat="1" ht="3.75" customHeight="1">
      <c r="A51" s="73"/>
      <c r="B51" s="129"/>
      <c r="C51" s="122"/>
      <c r="D51" s="122"/>
      <c r="E51" s="129"/>
      <c r="F51" s="44"/>
      <c r="G51" s="44"/>
      <c r="H51" s="60"/>
      <c r="I51" s="44"/>
      <c r="J51" s="131"/>
    </row>
    <row r="52" spans="1:10" s="50" customFormat="1" ht="13.5" customHeight="1">
      <c r="A52" s="178" t="s">
        <v>234</v>
      </c>
      <c r="B52" s="129"/>
      <c r="C52" s="306" t="s">
        <v>249</v>
      </c>
      <c r="D52" s="306" t="s">
        <v>249</v>
      </c>
      <c r="E52" s="307" t="s">
        <v>249</v>
      </c>
      <c r="F52" s="66">
        <v>6690</v>
      </c>
      <c r="G52" s="308" t="s">
        <v>249</v>
      </c>
      <c r="H52" s="60">
        <v>5713</v>
      </c>
      <c r="I52" s="308" t="s">
        <v>249</v>
      </c>
      <c r="J52" s="309" t="s">
        <v>248</v>
      </c>
    </row>
    <row r="53" spans="1:10" s="50" customFormat="1" ht="13.5" customHeight="1">
      <c r="A53" s="178" t="s">
        <v>235</v>
      </c>
      <c r="B53" s="129"/>
      <c r="C53" s="306" t="s">
        <v>249</v>
      </c>
      <c r="D53" s="306" t="s">
        <v>249</v>
      </c>
      <c r="E53" s="307" t="s">
        <v>249</v>
      </c>
      <c r="F53" s="66">
        <v>651</v>
      </c>
      <c r="G53" s="308" t="s">
        <v>249</v>
      </c>
      <c r="H53" s="60">
        <v>544</v>
      </c>
      <c r="I53" s="308" t="s">
        <v>249</v>
      </c>
      <c r="J53" s="309" t="s">
        <v>248</v>
      </c>
    </row>
    <row r="54" spans="1:10" s="50" customFormat="1" ht="13.5" customHeight="1">
      <c r="A54" s="178" t="s">
        <v>236</v>
      </c>
      <c r="B54" s="129"/>
      <c r="C54" s="306" t="s">
        <v>249</v>
      </c>
      <c r="D54" s="306" t="s">
        <v>249</v>
      </c>
      <c r="E54" s="307" t="s">
        <v>249</v>
      </c>
      <c r="F54" s="66">
        <v>26</v>
      </c>
      <c r="G54" s="308" t="s">
        <v>249</v>
      </c>
      <c r="H54" s="60">
        <v>37</v>
      </c>
      <c r="I54" s="308" t="s">
        <v>249</v>
      </c>
      <c r="J54" s="309" t="s">
        <v>248</v>
      </c>
    </row>
    <row r="55" spans="1:10" s="50" customFormat="1" ht="13.5" customHeight="1">
      <c r="A55" s="178" t="s">
        <v>237</v>
      </c>
      <c r="B55" s="129"/>
      <c r="C55" s="306" t="s">
        <v>249</v>
      </c>
      <c r="D55" s="306" t="s">
        <v>249</v>
      </c>
      <c r="E55" s="307" t="s">
        <v>249</v>
      </c>
      <c r="F55" s="308" t="s">
        <v>249</v>
      </c>
      <c r="G55" s="60">
        <v>106</v>
      </c>
      <c r="H55" s="308" t="s">
        <v>249</v>
      </c>
      <c r="I55" s="60">
        <v>192</v>
      </c>
      <c r="J55" s="309" t="s">
        <v>249</v>
      </c>
    </row>
    <row r="56" spans="1:10" s="50" customFormat="1" ht="13.5" customHeight="1">
      <c r="A56" s="178" t="s">
        <v>238</v>
      </c>
      <c r="B56" s="129"/>
      <c r="C56" s="306" t="s">
        <v>249</v>
      </c>
      <c r="D56" s="306" t="s">
        <v>249</v>
      </c>
      <c r="E56" s="307" t="s">
        <v>249</v>
      </c>
      <c r="F56" s="308" t="s">
        <v>249</v>
      </c>
      <c r="G56" s="60">
        <v>276</v>
      </c>
      <c r="H56" s="308" t="s">
        <v>249</v>
      </c>
      <c r="I56" s="60">
        <v>163</v>
      </c>
      <c r="J56" s="309" t="s">
        <v>249</v>
      </c>
    </row>
    <row r="57" spans="1:10" s="50" customFormat="1" ht="13.5" customHeight="1">
      <c r="A57" s="178" t="s">
        <v>239</v>
      </c>
      <c r="B57" s="129"/>
      <c r="C57" s="306" t="s">
        <v>249</v>
      </c>
      <c r="D57" s="306" t="s">
        <v>249</v>
      </c>
      <c r="E57" s="307" t="s">
        <v>249</v>
      </c>
      <c r="F57" s="66">
        <v>1</v>
      </c>
      <c r="G57" s="308" t="s">
        <v>249</v>
      </c>
      <c r="H57" s="60">
        <v>13</v>
      </c>
      <c r="I57" s="308" t="s">
        <v>249</v>
      </c>
      <c r="J57" s="309" t="s">
        <v>248</v>
      </c>
    </row>
    <row r="58" spans="1:10" s="50" customFormat="1" ht="3.75" customHeight="1">
      <c r="A58" s="130"/>
      <c r="B58" s="131"/>
      <c r="C58" s="44"/>
      <c r="D58" s="44"/>
      <c r="E58" s="131"/>
      <c r="F58" s="133"/>
      <c r="G58" s="133"/>
      <c r="H58" s="133"/>
      <c r="I58" s="133"/>
      <c r="J58" s="132"/>
    </row>
    <row r="59" spans="1:10" s="50" customFormat="1" ht="13.5" customHeight="1">
      <c r="A59" s="73" t="s">
        <v>240</v>
      </c>
      <c r="B59" s="132"/>
      <c r="C59" s="133">
        <v>5.063</v>
      </c>
      <c r="D59" s="133">
        <v>4.889</v>
      </c>
      <c r="E59" s="132">
        <v>4.79</v>
      </c>
      <c r="F59" s="133">
        <v>4.81</v>
      </c>
      <c r="G59" s="133">
        <v>4.68</v>
      </c>
      <c r="H59" s="133">
        <v>4.69</v>
      </c>
      <c r="I59" s="133">
        <v>4.6</v>
      </c>
      <c r="J59" s="132">
        <v>4.65</v>
      </c>
    </row>
    <row r="60" spans="1:10" s="50" customFormat="1" ht="13.5" customHeight="1">
      <c r="A60" s="73" t="s">
        <v>241</v>
      </c>
      <c r="B60" s="129"/>
      <c r="C60" s="134"/>
      <c r="D60" s="134"/>
      <c r="F60" s="130"/>
      <c r="G60" s="44"/>
      <c r="H60" s="44"/>
      <c r="I60" s="44"/>
      <c r="J60" s="131"/>
    </row>
    <row r="61" spans="1:10" s="50" customFormat="1" ht="13.5" customHeight="1">
      <c r="A61" s="178" t="s">
        <v>242</v>
      </c>
      <c r="B61" s="129"/>
      <c r="C61" s="134">
        <v>12.747</v>
      </c>
      <c r="D61" s="134">
        <v>13.711</v>
      </c>
      <c r="E61" s="134">
        <v>13.69</v>
      </c>
      <c r="F61" s="136">
        <v>15.577</v>
      </c>
      <c r="G61" s="134">
        <v>15.51</v>
      </c>
      <c r="H61" s="134">
        <v>12.82</v>
      </c>
      <c r="I61" s="134">
        <v>12.95</v>
      </c>
      <c r="J61" s="135">
        <v>15.52</v>
      </c>
    </row>
    <row r="62" spans="1:10" s="50" customFormat="1" ht="13.5" customHeight="1">
      <c r="A62" s="28" t="s">
        <v>243</v>
      </c>
      <c r="B62" s="131"/>
      <c r="C62" s="44"/>
      <c r="D62" s="44"/>
      <c r="F62" s="130"/>
      <c r="G62" s="44"/>
      <c r="H62" s="44"/>
      <c r="I62" s="44"/>
      <c r="J62" s="131"/>
    </row>
    <row r="63" spans="1:10" s="50" customFormat="1" ht="13.5" customHeight="1">
      <c r="A63" s="178" t="s">
        <v>113</v>
      </c>
      <c r="B63" s="129"/>
      <c r="C63" s="134">
        <v>10.294</v>
      </c>
      <c r="D63" s="134">
        <v>11.674</v>
      </c>
      <c r="E63" s="134">
        <v>11.59</v>
      </c>
      <c r="F63" s="136">
        <v>10.667</v>
      </c>
      <c r="G63" s="134">
        <v>8.88</v>
      </c>
      <c r="H63" s="134">
        <v>8.96</v>
      </c>
      <c r="I63" s="134">
        <v>9.61</v>
      </c>
      <c r="J63" s="135">
        <v>11.66</v>
      </c>
    </row>
    <row r="64" spans="1:10" s="50" customFormat="1" ht="13.5" customHeight="1">
      <c r="A64" s="28" t="s">
        <v>11</v>
      </c>
      <c r="B64" s="129"/>
      <c r="C64" s="134">
        <v>9.2</v>
      </c>
      <c r="D64" s="134">
        <v>9.444</v>
      </c>
      <c r="E64" s="134">
        <v>9</v>
      </c>
      <c r="F64" s="136">
        <v>8.786</v>
      </c>
      <c r="G64" s="134">
        <v>7.98</v>
      </c>
      <c r="H64" s="134">
        <v>8.1</v>
      </c>
      <c r="I64" s="134">
        <v>8.54</v>
      </c>
      <c r="J64" s="135">
        <v>9.06</v>
      </c>
    </row>
    <row r="65" spans="1:10" s="50" customFormat="1" ht="13.5" customHeight="1">
      <c r="A65" s="28" t="s">
        <v>36</v>
      </c>
      <c r="B65" s="129"/>
      <c r="C65" s="134">
        <v>7.828</v>
      </c>
      <c r="D65" s="134">
        <v>7.442</v>
      </c>
      <c r="E65" s="134">
        <v>7.67</v>
      </c>
      <c r="F65" s="136">
        <v>7.512</v>
      </c>
      <c r="G65" s="134">
        <v>7.48</v>
      </c>
      <c r="H65" s="134">
        <v>8.22</v>
      </c>
      <c r="I65" s="134">
        <v>7.77</v>
      </c>
      <c r="J65" s="135">
        <v>7.53</v>
      </c>
    </row>
    <row r="66" spans="1:10" s="50" customFormat="1" ht="13.5" customHeight="1">
      <c r="A66" s="178" t="s">
        <v>114</v>
      </c>
      <c r="B66" s="129"/>
      <c r="C66" s="134">
        <v>6.447</v>
      </c>
      <c r="D66" s="134">
        <v>6.415</v>
      </c>
      <c r="E66" s="134">
        <v>6.11</v>
      </c>
      <c r="F66" s="136">
        <v>6.17</v>
      </c>
      <c r="G66" s="134">
        <v>5.89</v>
      </c>
      <c r="H66" s="134">
        <v>6.12</v>
      </c>
      <c r="I66" s="134">
        <v>6.31</v>
      </c>
      <c r="J66" s="135">
        <v>6.26</v>
      </c>
    </row>
    <row r="67" spans="1:10" s="50" customFormat="1" ht="13.5" customHeight="1">
      <c r="A67" s="178" t="s">
        <v>244</v>
      </c>
      <c r="B67" s="129"/>
      <c r="C67" s="134">
        <v>5.766</v>
      </c>
      <c r="D67" s="134">
        <v>5.651</v>
      </c>
      <c r="E67" s="135">
        <v>5.64</v>
      </c>
      <c r="F67" s="134">
        <v>5.742</v>
      </c>
      <c r="G67" s="134">
        <v>5.55</v>
      </c>
      <c r="H67" s="134">
        <v>5.82</v>
      </c>
      <c r="I67" s="134">
        <v>5.51</v>
      </c>
      <c r="J67" s="135">
        <v>5.44</v>
      </c>
    </row>
    <row r="68" spans="1:10" s="50" customFormat="1" ht="13.5" customHeight="1">
      <c r="A68" s="28" t="s">
        <v>37</v>
      </c>
      <c r="B68" s="129"/>
      <c r="C68" s="134">
        <v>4.997</v>
      </c>
      <c r="D68" s="134">
        <v>4.656</v>
      </c>
      <c r="E68" s="135">
        <v>4.34</v>
      </c>
      <c r="F68" s="134">
        <v>4.426</v>
      </c>
      <c r="G68" s="134">
        <v>4.32</v>
      </c>
      <c r="H68" s="134">
        <v>4.11</v>
      </c>
      <c r="I68" s="134">
        <v>4.28</v>
      </c>
      <c r="J68" s="135">
        <v>4.51</v>
      </c>
    </row>
    <row r="69" spans="1:11" s="50" customFormat="1" ht="13.5" customHeight="1">
      <c r="A69" s="28" t="s">
        <v>38</v>
      </c>
      <c r="B69" s="129"/>
      <c r="C69" s="134">
        <v>4.981</v>
      </c>
      <c r="D69" s="134">
        <v>4.699</v>
      </c>
      <c r="E69" s="135">
        <v>4.5</v>
      </c>
      <c r="F69" s="134">
        <v>4.364</v>
      </c>
      <c r="G69" s="134">
        <v>4.27</v>
      </c>
      <c r="H69" s="134">
        <v>4.57</v>
      </c>
      <c r="I69" s="134">
        <v>4.26</v>
      </c>
      <c r="J69" s="135">
        <v>4.38</v>
      </c>
      <c r="K69" s="44"/>
    </row>
    <row r="70" spans="1:10" s="50" customFormat="1" ht="13.5" customHeight="1">
      <c r="A70" s="28" t="s">
        <v>39</v>
      </c>
      <c r="B70" s="129"/>
      <c r="C70" s="134">
        <v>4.338</v>
      </c>
      <c r="D70" s="134">
        <v>4.401</v>
      </c>
      <c r="E70" s="135">
        <v>4.06</v>
      </c>
      <c r="F70" s="134">
        <v>4.182</v>
      </c>
      <c r="G70" s="134">
        <v>4.05</v>
      </c>
      <c r="H70" s="134">
        <v>4.06</v>
      </c>
      <c r="I70" s="134">
        <v>4.01</v>
      </c>
      <c r="J70" s="135">
        <v>3.96</v>
      </c>
    </row>
    <row r="71" spans="1:10" s="50" customFormat="1" ht="13.5" customHeight="1">
      <c r="A71" s="28" t="s">
        <v>40</v>
      </c>
      <c r="B71" s="129"/>
      <c r="C71" s="134">
        <v>3.138</v>
      </c>
      <c r="D71" s="134">
        <v>2.911</v>
      </c>
      <c r="E71" s="135">
        <v>2.94</v>
      </c>
      <c r="F71" s="134">
        <v>3.041</v>
      </c>
      <c r="G71" s="134">
        <v>2.94</v>
      </c>
      <c r="H71" s="134">
        <v>2.79</v>
      </c>
      <c r="I71" s="134">
        <v>2.77</v>
      </c>
      <c r="J71" s="135">
        <v>2.77</v>
      </c>
    </row>
    <row r="72" spans="1:10" s="50" customFormat="1" ht="7.5" customHeight="1">
      <c r="A72" s="103"/>
      <c r="B72" s="137"/>
      <c r="C72" s="138"/>
      <c r="D72" s="138"/>
      <c r="E72" s="137"/>
      <c r="F72" s="138"/>
      <c r="G72" s="138"/>
      <c r="H72" s="138"/>
      <c r="I72" s="138"/>
      <c r="J72" s="139"/>
    </row>
    <row r="73" spans="1:10" ht="15.75" customHeight="1">
      <c r="A73" s="179" t="s">
        <v>245</v>
      </c>
      <c r="B73" s="140"/>
      <c r="C73" s="44"/>
      <c r="D73" s="44"/>
      <c r="E73" s="44"/>
      <c r="F73" s="44"/>
      <c r="G73" s="44"/>
      <c r="H73" s="44"/>
      <c r="I73" s="44"/>
      <c r="J73" s="44"/>
    </row>
    <row r="74" spans="1:10" ht="15.75" customHeight="1">
      <c r="A74" s="188" t="s">
        <v>246</v>
      </c>
      <c r="B74" s="140"/>
      <c r="C74" s="44"/>
      <c r="D74" s="44"/>
      <c r="E74" s="44"/>
      <c r="F74" s="44"/>
      <c r="G74" s="44"/>
      <c r="H74" s="44"/>
      <c r="I74" s="44"/>
      <c r="J74" s="44"/>
    </row>
    <row r="75" spans="1:6" s="50" customFormat="1" ht="13.5" customHeight="1">
      <c r="A75" s="179" t="s">
        <v>247</v>
      </c>
      <c r="B75" s="44"/>
      <c r="F75" s="44"/>
    </row>
    <row r="76" spans="1:6" s="50" customFormat="1" ht="13.5" customHeight="1">
      <c r="A76" s="51"/>
      <c r="B76" s="44"/>
      <c r="F76" s="44"/>
    </row>
    <row r="77" spans="1:6" s="50" customFormat="1" ht="13.5" customHeight="1">
      <c r="A77" s="51"/>
      <c r="B77" s="44"/>
      <c r="F77" s="44"/>
    </row>
    <row r="78" spans="1:6" s="50" customFormat="1" ht="13.5" customHeight="1">
      <c r="A78" s="51"/>
      <c r="B78" s="44"/>
      <c r="F78" s="44"/>
    </row>
    <row r="79" spans="1:6" s="50" customFormat="1" ht="13.5" customHeight="1">
      <c r="A79" s="51"/>
      <c r="B79" s="44"/>
      <c r="F79" s="44"/>
    </row>
    <row r="80" spans="1:6" s="50" customFormat="1" ht="13.5" customHeight="1">
      <c r="A80" s="51"/>
      <c r="B80" s="44"/>
      <c r="F80" s="44"/>
    </row>
    <row r="81" spans="1:6" s="50" customFormat="1" ht="13.5" customHeight="1">
      <c r="A81" s="51"/>
      <c r="B81" s="44"/>
      <c r="F81" s="44"/>
    </row>
    <row r="82" spans="1:6" s="50" customFormat="1" ht="13.5" customHeight="1">
      <c r="A82" s="51"/>
      <c r="B82" s="44"/>
      <c r="F82" s="44"/>
    </row>
    <row r="83" spans="1:6" s="50" customFormat="1" ht="13.5" customHeight="1">
      <c r="A83" s="51"/>
      <c r="B83" s="44"/>
      <c r="F83" s="44"/>
    </row>
    <row r="84" spans="1:6" s="50" customFormat="1" ht="13.5" customHeight="1">
      <c r="A84" s="51"/>
      <c r="B84" s="44"/>
      <c r="F84" s="44"/>
    </row>
    <row r="85" spans="1:6" s="50" customFormat="1" ht="13.5" customHeight="1">
      <c r="A85" s="51"/>
      <c r="B85" s="44"/>
      <c r="F85" s="44"/>
    </row>
    <row r="86" spans="1:6" s="50" customFormat="1" ht="13.5" customHeight="1">
      <c r="A86" s="51"/>
      <c r="B86" s="44"/>
      <c r="F86" s="44"/>
    </row>
    <row r="87" spans="1:6" s="50" customFormat="1" ht="13.5" customHeight="1">
      <c r="A87" s="51"/>
      <c r="B87" s="44"/>
      <c r="F87" s="44"/>
    </row>
    <row r="88" spans="1:6" s="50" customFormat="1" ht="13.5" customHeight="1">
      <c r="A88" s="51"/>
      <c r="B88" s="44"/>
      <c r="F88" s="44"/>
    </row>
    <row r="89" spans="1:6" s="50" customFormat="1" ht="13.5" customHeight="1">
      <c r="A89" s="51"/>
      <c r="B89" s="44"/>
      <c r="F89" s="44"/>
    </row>
    <row r="90" spans="1:6" s="50" customFormat="1" ht="13.5" customHeight="1">
      <c r="A90" s="51"/>
      <c r="B90" s="44"/>
      <c r="F90" s="44"/>
    </row>
    <row r="91" spans="1:6" s="50" customFormat="1" ht="13.5" customHeight="1">
      <c r="A91" s="51"/>
      <c r="B91" s="44"/>
      <c r="F91" s="44"/>
    </row>
    <row r="92" spans="1:6" s="50" customFormat="1" ht="13.5" customHeight="1">
      <c r="A92" s="51"/>
      <c r="B92" s="44"/>
      <c r="F92" s="44"/>
    </row>
    <row r="93" spans="1:6" s="50" customFormat="1" ht="13.5" customHeight="1">
      <c r="A93" s="51"/>
      <c r="B93" s="44"/>
      <c r="F93" s="44"/>
    </row>
    <row r="94" spans="1:6" s="50" customFormat="1" ht="13.5" customHeight="1">
      <c r="A94" s="51"/>
      <c r="B94" s="44"/>
      <c r="F94" s="44"/>
    </row>
    <row r="95" spans="1:6" s="50" customFormat="1" ht="13.5" customHeight="1">
      <c r="A95" s="51"/>
      <c r="B95" s="44"/>
      <c r="F95" s="44"/>
    </row>
    <row r="96" spans="1:6" s="50" customFormat="1" ht="13.5" customHeight="1">
      <c r="A96" s="51"/>
      <c r="B96" s="44"/>
      <c r="F96" s="44"/>
    </row>
    <row r="97" spans="1:6" s="50" customFormat="1" ht="13.5" customHeight="1">
      <c r="A97" s="51"/>
      <c r="B97" s="44"/>
      <c r="F97" s="44"/>
    </row>
    <row r="98" spans="2:10" ht="13.5" customHeight="1">
      <c r="B98" s="44"/>
      <c r="C98" s="50"/>
      <c r="D98" s="50"/>
      <c r="E98" s="50"/>
      <c r="F98" s="44"/>
      <c r="G98" s="50"/>
      <c r="H98" s="50"/>
      <c r="I98" s="50"/>
      <c r="J98" s="50"/>
    </row>
    <row r="99" spans="2:10" ht="13.5" customHeight="1">
      <c r="B99" s="44"/>
      <c r="C99" s="50"/>
      <c r="D99" s="50"/>
      <c r="E99" s="50"/>
      <c r="F99" s="44"/>
      <c r="G99" s="50"/>
      <c r="H99" s="50"/>
      <c r="I99" s="50"/>
      <c r="J99" s="50"/>
    </row>
    <row r="100" spans="2:10" ht="13.5" customHeight="1">
      <c r="B100" s="44"/>
      <c r="C100" s="50"/>
      <c r="D100" s="50"/>
      <c r="E100" s="50"/>
      <c r="F100" s="44"/>
      <c r="G100" s="50"/>
      <c r="H100" s="50"/>
      <c r="I100" s="50"/>
      <c r="J100" s="50"/>
    </row>
    <row r="101" spans="2:10" ht="13.5" customHeight="1">
      <c r="B101" s="44"/>
      <c r="C101" s="50"/>
      <c r="D101" s="50"/>
      <c r="E101" s="50"/>
      <c r="F101" s="44"/>
      <c r="G101" s="50"/>
      <c r="H101" s="50"/>
      <c r="I101" s="50"/>
      <c r="J101" s="50"/>
    </row>
    <row r="102" spans="2:10" ht="13.5" customHeight="1">
      <c r="B102" s="44"/>
      <c r="C102" s="50"/>
      <c r="D102" s="50"/>
      <c r="E102" s="50"/>
      <c r="F102" s="44"/>
      <c r="G102" s="50"/>
      <c r="H102" s="50"/>
      <c r="I102" s="50"/>
      <c r="J102" s="50"/>
    </row>
    <row r="103" spans="2:10" ht="13.5" customHeight="1">
      <c r="B103" s="44"/>
      <c r="C103" s="50"/>
      <c r="D103" s="50"/>
      <c r="E103" s="50"/>
      <c r="F103" s="44"/>
      <c r="G103" s="50"/>
      <c r="H103" s="50"/>
      <c r="I103" s="50"/>
      <c r="J103" s="50"/>
    </row>
    <row r="104" spans="2:10" ht="13.5" customHeight="1">
      <c r="B104" s="44"/>
      <c r="C104" s="50"/>
      <c r="D104" s="50"/>
      <c r="E104" s="50"/>
      <c r="F104" s="44"/>
      <c r="G104" s="50"/>
      <c r="H104" s="50"/>
      <c r="I104" s="50"/>
      <c r="J104" s="50"/>
    </row>
    <row r="105" spans="2:10" ht="13.5" customHeight="1">
      <c r="B105" s="44"/>
      <c r="C105" s="50"/>
      <c r="D105" s="50"/>
      <c r="E105" s="50"/>
      <c r="F105" s="44"/>
      <c r="G105" s="50"/>
      <c r="H105" s="50"/>
      <c r="I105" s="50"/>
      <c r="J105" s="50"/>
    </row>
    <row r="106" spans="2:10" ht="13.5" customHeight="1">
      <c r="B106" s="44"/>
      <c r="C106" s="50"/>
      <c r="D106" s="50"/>
      <c r="E106" s="50"/>
      <c r="F106" s="44"/>
      <c r="G106" s="50"/>
      <c r="H106" s="50"/>
      <c r="I106" s="50"/>
      <c r="J106" s="50"/>
    </row>
    <row r="107" spans="2:10" ht="13.5" customHeight="1">
      <c r="B107" s="44"/>
      <c r="C107" s="50"/>
      <c r="D107" s="50"/>
      <c r="E107" s="50"/>
      <c r="F107" s="44"/>
      <c r="G107" s="50"/>
      <c r="H107" s="50"/>
      <c r="I107" s="50"/>
      <c r="J107" s="50"/>
    </row>
    <row r="108" spans="2:10" ht="13.5" customHeight="1">
      <c r="B108" s="44"/>
      <c r="C108" s="50"/>
      <c r="D108" s="50"/>
      <c r="E108" s="50"/>
      <c r="F108" s="44"/>
      <c r="G108" s="50"/>
      <c r="H108" s="50"/>
      <c r="I108" s="50"/>
      <c r="J108" s="50"/>
    </row>
  </sheetData>
  <mergeCells count="7">
    <mergeCell ref="E42:E43"/>
    <mergeCell ref="B8:B9"/>
    <mergeCell ref="C8:C9"/>
    <mergeCell ref="D8:D9"/>
    <mergeCell ref="B42:B43"/>
    <mergeCell ref="C42:C43"/>
    <mergeCell ref="D42:D43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85" zoomScaleNormal="85" workbookViewId="0" topLeftCell="A1">
      <selection activeCell="D6" sqref="D6"/>
    </sheetView>
  </sheetViews>
  <sheetFormatPr defaultColWidth="9.00390625" defaultRowHeight="16.5"/>
  <cols>
    <col min="1" max="1" width="26.50390625" style="51" customWidth="1"/>
    <col min="2" max="2" width="19.625" style="51" customWidth="1"/>
    <col min="3" max="3" width="7.00390625" style="51" customWidth="1"/>
    <col min="4" max="4" width="7.125" style="121" customWidth="1"/>
    <col min="5" max="5" width="7.25390625" style="51" customWidth="1"/>
    <col min="6" max="6" width="7.625" style="51" customWidth="1"/>
    <col min="7" max="7" width="7.125" style="51" customWidth="1"/>
    <col min="8" max="8" width="6.625" style="121" customWidth="1"/>
    <col min="9" max="11" width="6.625" style="51" customWidth="1"/>
  </cols>
  <sheetData>
    <row r="1" spans="1:13" ht="16.5">
      <c r="A1" s="121"/>
      <c r="B1" s="121"/>
      <c r="C1" s="121"/>
      <c r="D1" s="44"/>
      <c r="E1" s="44"/>
      <c r="F1" s="44"/>
      <c r="G1" s="44"/>
      <c r="H1" s="44"/>
      <c r="I1" s="44"/>
      <c r="J1" s="44"/>
      <c r="K1" s="44"/>
      <c r="M1" s="107"/>
    </row>
    <row r="2" spans="1:13" ht="16.5">
      <c r="A2" s="121"/>
      <c r="B2" s="121"/>
      <c r="C2" s="121"/>
      <c r="D2" s="44"/>
      <c r="E2" s="44"/>
      <c r="F2" s="44"/>
      <c r="G2" s="44"/>
      <c r="H2" s="44"/>
      <c r="I2" s="44"/>
      <c r="J2" s="44"/>
      <c r="K2" s="44"/>
      <c r="M2" s="107"/>
    </row>
    <row r="3" spans="1:13" ht="16.5">
      <c r="A3" s="121"/>
      <c r="B3" s="121"/>
      <c r="C3" s="121"/>
      <c r="D3" s="44"/>
      <c r="E3" s="44"/>
      <c r="F3" s="44"/>
      <c r="G3" s="44"/>
      <c r="H3" s="44"/>
      <c r="I3" s="44"/>
      <c r="J3" s="44"/>
      <c r="K3" s="44"/>
      <c r="M3" s="107"/>
    </row>
    <row r="4" spans="1:13" ht="16.5">
      <c r="A4" s="121"/>
      <c r="B4" s="121"/>
      <c r="C4" s="121"/>
      <c r="D4" s="44"/>
      <c r="E4" s="44"/>
      <c r="F4" s="44"/>
      <c r="G4" s="44"/>
      <c r="H4" s="44"/>
      <c r="I4" s="44"/>
      <c r="J4" s="44"/>
      <c r="K4" s="44"/>
      <c r="M4" s="107"/>
    </row>
    <row r="5" spans="1:13" ht="16.5">
      <c r="A5" s="121"/>
      <c r="B5" s="121"/>
      <c r="C5" s="121"/>
      <c r="D5" s="44"/>
      <c r="E5" s="44"/>
      <c r="F5" s="44"/>
      <c r="G5" s="44"/>
      <c r="H5" s="44"/>
      <c r="I5" s="44"/>
      <c r="J5" s="44"/>
      <c r="K5" s="44"/>
      <c r="M5" s="107"/>
    </row>
    <row r="6" spans="1:13" ht="16.5">
      <c r="A6" s="121"/>
      <c r="B6" s="121"/>
      <c r="C6" s="121"/>
      <c r="D6" s="44"/>
      <c r="E6" s="44"/>
      <c r="F6" s="44"/>
      <c r="G6" s="44"/>
      <c r="H6" s="44"/>
      <c r="I6" s="44"/>
      <c r="J6" s="44"/>
      <c r="K6" s="44"/>
      <c r="M6" s="107"/>
    </row>
    <row r="7" spans="1:13" s="24" customFormat="1" ht="15" customHeight="1">
      <c r="A7" s="49" t="s">
        <v>78</v>
      </c>
      <c r="B7" s="49"/>
      <c r="C7" s="29"/>
      <c r="G7" s="29"/>
      <c r="M7" s="29"/>
    </row>
    <row r="8" spans="3:13" s="24" customFormat="1" ht="7.5" customHeight="1">
      <c r="C8" s="29"/>
      <c r="G8" s="29"/>
      <c r="M8" s="29"/>
    </row>
    <row r="9" spans="1:13" s="20" customFormat="1" ht="15" customHeight="1">
      <c r="A9" s="52"/>
      <c r="B9" s="99"/>
      <c r="C9" s="334">
        <v>1998</v>
      </c>
      <c r="D9" s="336">
        <v>1999</v>
      </c>
      <c r="E9" s="336">
        <v>2000</v>
      </c>
      <c r="F9" s="19">
        <v>2001</v>
      </c>
      <c r="G9" s="18">
        <v>2000</v>
      </c>
      <c r="H9" s="18">
        <v>2000</v>
      </c>
      <c r="I9" s="18">
        <v>2001</v>
      </c>
      <c r="J9" s="18">
        <v>2001</v>
      </c>
      <c r="K9" s="19">
        <v>2001</v>
      </c>
      <c r="M9" s="26"/>
    </row>
    <row r="10" spans="1:13" s="20" customFormat="1" ht="15" customHeight="1">
      <c r="A10" s="35"/>
      <c r="B10" s="37"/>
      <c r="C10" s="335"/>
      <c r="D10" s="337"/>
      <c r="E10" s="337"/>
      <c r="F10" s="197" t="s">
        <v>126</v>
      </c>
      <c r="G10" s="23" t="s">
        <v>2</v>
      </c>
      <c r="H10" s="196" t="s">
        <v>3</v>
      </c>
      <c r="I10" s="196" t="s">
        <v>0</v>
      </c>
      <c r="J10" s="196" t="s">
        <v>115</v>
      </c>
      <c r="K10" s="197" t="s">
        <v>250</v>
      </c>
      <c r="M10" s="26"/>
    </row>
    <row r="11" spans="1:13" s="48" customFormat="1" ht="13.5" customHeight="1">
      <c r="A11" s="73" t="s">
        <v>41</v>
      </c>
      <c r="B11" s="100"/>
      <c r="C11" s="314">
        <v>201.047</v>
      </c>
      <c r="D11" s="314">
        <v>202.48</v>
      </c>
      <c r="E11" s="314">
        <v>200.1</v>
      </c>
      <c r="F11" s="317" t="s">
        <v>249</v>
      </c>
      <c r="G11" s="189">
        <v>197.597</v>
      </c>
      <c r="H11" s="189">
        <v>202.67</v>
      </c>
      <c r="I11" s="189">
        <v>202.64</v>
      </c>
      <c r="J11" s="189">
        <v>204.79</v>
      </c>
      <c r="K11" s="142">
        <v>210.28</v>
      </c>
      <c r="L11" s="73"/>
      <c r="M11" s="56"/>
    </row>
    <row r="12" spans="1:13" s="24" customFormat="1" ht="13.5" customHeight="1">
      <c r="A12" s="28" t="s">
        <v>42</v>
      </c>
      <c r="B12" s="30"/>
      <c r="C12" s="87"/>
      <c r="D12" s="87"/>
      <c r="E12" s="87"/>
      <c r="F12" s="88"/>
      <c r="G12" s="29"/>
      <c r="H12" s="29"/>
      <c r="I12" s="29"/>
      <c r="J12" s="29"/>
      <c r="K12" s="30"/>
      <c r="L12" s="28"/>
      <c r="M12" s="29"/>
    </row>
    <row r="13" spans="1:13" s="24" customFormat="1" ht="13.5" customHeight="1">
      <c r="A13" s="28" t="s">
        <v>40</v>
      </c>
      <c r="B13" s="30"/>
      <c r="C13" s="89">
        <v>20.6</v>
      </c>
      <c r="D13" s="89">
        <v>22</v>
      </c>
      <c r="E13" s="89">
        <v>19.7</v>
      </c>
      <c r="F13" s="318" t="s">
        <v>249</v>
      </c>
      <c r="G13" s="29">
        <v>19.4</v>
      </c>
      <c r="H13" s="29">
        <v>18.5</v>
      </c>
      <c r="I13" s="29">
        <v>21.4</v>
      </c>
      <c r="J13" s="29">
        <v>22.7</v>
      </c>
      <c r="K13" s="30">
        <v>22.3</v>
      </c>
      <c r="L13" s="28"/>
      <c r="M13" s="29"/>
    </row>
    <row r="14" spans="1:13" s="24" customFormat="1" ht="13.5" customHeight="1">
      <c r="A14" s="28" t="s">
        <v>38</v>
      </c>
      <c r="B14" s="30"/>
      <c r="C14" s="89">
        <v>16.7</v>
      </c>
      <c r="D14" s="89">
        <v>15.4</v>
      </c>
      <c r="E14" s="89">
        <v>15.4</v>
      </c>
      <c r="F14" s="318" t="s">
        <v>249</v>
      </c>
      <c r="G14" s="29">
        <v>15.4</v>
      </c>
      <c r="H14" s="29">
        <v>16.8</v>
      </c>
      <c r="I14" s="29">
        <v>15.7</v>
      </c>
      <c r="J14" s="29">
        <v>14.5</v>
      </c>
      <c r="K14" s="30">
        <v>14.7</v>
      </c>
      <c r="L14" s="28"/>
      <c r="M14" s="29"/>
    </row>
    <row r="15" spans="1:13" s="24" customFormat="1" ht="13.5" customHeight="1">
      <c r="A15" s="28" t="s">
        <v>39</v>
      </c>
      <c r="B15" s="30"/>
      <c r="C15" s="89">
        <v>11.5</v>
      </c>
      <c r="D15" s="89">
        <v>10.7</v>
      </c>
      <c r="E15" s="89">
        <v>10.8</v>
      </c>
      <c r="F15" s="318" t="s">
        <v>249</v>
      </c>
      <c r="G15" s="29">
        <v>10.5</v>
      </c>
      <c r="H15" s="29">
        <v>11.5</v>
      </c>
      <c r="I15" s="29">
        <v>11.6</v>
      </c>
      <c r="J15" s="29">
        <v>10.1</v>
      </c>
      <c r="K15" s="30">
        <v>10.8</v>
      </c>
      <c r="L15" s="28"/>
      <c r="M15" s="29"/>
    </row>
    <row r="16" spans="1:13" s="24" customFormat="1" ht="13.5" customHeight="1">
      <c r="A16" s="178" t="s">
        <v>114</v>
      </c>
      <c r="B16" s="30"/>
      <c r="C16" s="89">
        <v>9.9</v>
      </c>
      <c r="D16" s="89">
        <v>9.8</v>
      </c>
      <c r="E16" s="89">
        <v>11.1</v>
      </c>
      <c r="F16" s="318" t="s">
        <v>249</v>
      </c>
      <c r="G16" s="29">
        <v>11.4</v>
      </c>
      <c r="H16" s="29">
        <v>11.3</v>
      </c>
      <c r="I16" s="29">
        <v>11.3</v>
      </c>
      <c r="J16" s="29">
        <v>10.6</v>
      </c>
      <c r="K16" s="30">
        <v>10.9</v>
      </c>
      <c r="L16" s="28"/>
      <c r="M16" s="29"/>
    </row>
    <row r="17" spans="1:13" s="24" customFormat="1" ht="13.5" customHeight="1">
      <c r="A17" s="28" t="s">
        <v>43</v>
      </c>
      <c r="B17" s="30"/>
      <c r="C17" s="89">
        <v>8.1</v>
      </c>
      <c r="D17" s="89">
        <v>8.3</v>
      </c>
      <c r="E17" s="89">
        <v>8.3</v>
      </c>
      <c r="F17" s="318" t="s">
        <v>249</v>
      </c>
      <c r="G17" s="29">
        <v>8.6</v>
      </c>
      <c r="H17" s="29">
        <v>7.9</v>
      </c>
      <c r="I17" s="29">
        <v>7.6</v>
      </c>
      <c r="J17" s="29">
        <v>7.9</v>
      </c>
      <c r="K17" s="310">
        <v>8</v>
      </c>
      <c r="L17" s="29"/>
      <c r="M17" s="29"/>
    </row>
    <row r="18" spans="1:13" s="24" customFormat="1" ht="13.5" customHeight="1">
      <c r="A18" s="178" t="s">
        <v>116</v>
      </c>
      <c r="B18" s="30"/>
      <c r="F18" s="30"/>
      <c r="G18" s="29"/>
      <c r="H18" s="29"/>
      <c r="I18" s="29"/>
      <c r="J18" s="29"/>
      <c r="K18" s="30"/>
      <c r="L18" s="29"/>
      <c r="M18" s="29"/>
    </row>
    <row r="19" spans="1:13" s="24" customFormat="1" ht="13.5" customHeight="1">
      <c r="A19" s="178" t="s">
        <v>117</v>
      </c>
      <c r="B19" s="30"/>
      <c r="C19" s="89">
        <v>6.8</v>
      </c>
      <c r="D19" s="89">
        <v>7.4</v>
      </c>
      <c r="E19" s="89">
        <v>7.5</v>
      </c>
      <c r="F19" s="318" t="s">
        <v>249</v>
      </c>
      <c r="G19" s="29">
        <v>7.5</v>
      </c>
      <c r="H19" s="29">
        <v>6.8</v>
      </c>
      <c r="I19" s="29">
        <v>6.9</v>
      </c>
      <c r="J19" s="311">
        <v>7</v>
      </c>
      <c r="K19" s="310">
        <v>7.4</v>
      </c>
      <c r="L19" s="29"/>
      <c r="M19" s="29"/>
    </row>
    <row r="20" spans="1:13" s="24" customFormat="1" ht="13.5" customHeight="1">
      <c r="A20" s="28" t="s">
        <v>37</v>
      </c>
      <c r="B20" s="30"/>
      <c r="C20" s="89">
        <v>10.5</v>
      </c>
      <c r="D20" s="89">
        <v>8.1</v>
      </c>
      <c r="E20" s="89">
        <v>8.1</v>
      </c>
      <c r="F20" s="318" t="s">
        <v>249</v>
      </c>
      <c r="G20" s="29">
        <v>8.3</v>
      </c>
      <c r="H20" s="29">
        <v>8.4</v>
      </c>
      <c r="I20" s="29">
        <v>8.6</v>
      </c>
      <c r="J20" s="29">
        <v>8.5</v>
      </c>
      <c r="K20" s="30">
        <v>7.7</v>
      </c>
      <c r="L20" s="29"/>
      <c r="M20" s="29"/>
    </row>
    <row r="21" spans="1:13" s="24" customFormat="1" ht="13.5" customHeight="1">
      <c r="A21" s="28" t="s">
        <v>11</v>
      </c>
      <c r="B21" s="30"/>
      <c r="C21" s="89">
        <v>3.3</v>
      </c>
      <c r="D21" s="89">
        <v>4.5</v>
      </c>
      <c r="E21" s="89">
        <v>4.1</v>
      </c>
      <c r="F21" s="318" t="s">
        <v>249</v>
      </c>
      <c r="G21" s="163">
        <v>4</v>
      </c>
      <c r="H21" s="163">
        <v>4</v>
      </c>
      <c r="I21" s="29">
        <v>3.4</v>
      </c>
      <c r="J21" s="29">
        <v>4.2</v>
      </c>
      <c r="K21" s="30">
        <v>3.9</v>
      </c>
      <c r="L21" s="28"/>
      <c r="M21" s="29"/>
    </row>
    <row r="22" spans="1:13" s="24" customFormat="1" ht="13.5" customHeight="1">
      <c r="A22" s="28" t="s">
        <v>36</v>
      </c>
      <c r="B22" s="30"/>
      <c r="C22" s="89">
        <v>2.8</v>
      </c>
      <c r="D22" s="89">
        <v>3</v>
      </c>
      <c r="E22" s="89">
        <v>3.5</v>
      </c>
      <c r="F22" s="318" t="s">
        <v>249</v>
      </c>
      <c r="G22" s="29">
        <v>3.7</v>
      </c>
      <c r="H22" s="29">
        <v>3.6</v>
      </c>
      <c r="I22" s="163">
        <v>2.7</v>
      </c>
      <c r="J22" s="163">
        <v>3.4</v>
      </c>
      <c r="K22" s="162">
        <v>3.3</v>
      </c>
      <c r="L22" s="28"/>
      <c r="M22" s="29"/>
    </row>
    <row r="23" spans="1:13" s="24" customFormat="1" ht="13.5" customHeight="1">
      <c r="A23" s="178" t="s">
        <v>113</v>
      </c>
      <c r="B23" s="30"/>
      <c r="C23" s="89">
        <v>0.7</v>
      </c>
      <c r="D23" s="89">
        <v>0.6</v>
      </c>
      <c r="E23" s="89">
        <v>0.4</v>
      </c>
      <c r="F23" s="318" t="s">
        <v>249</v>
      </c>
      <c r="G23" s="29">
        <v>0.5</v>
      </c>
      <c r="H23" s="29">
        <v>0.4</v>
      </c>
      <c r="I23" s="29">
        <v>0.4</v>
      </c>
      <c r="J23" s="29">
        <v>0.4</v>
      </c>
      <c r="K23" s="30">
        <v>0.6</v>
      </c>
      <c r="L23" s="28"/>
      <c r="M23" s="29"/>
    </row>
    <row r="24" spans="1:13" s="24" customFormat="1" ht="3.75" customHeight="1">
      <c r="A24" s="28"/>
      <c r="B24" s="30"/>
      <c r="C24" s="146"/>
      <c r="D24" s="147"/>
      <c r="E24" s="89"/>
      <c r="F24" s="88"/>
      <c r="G24" s="29"/>
      <c r="H24" s="29"/>
      <c r="I24" s="29"/>
      <c r="J24" s="29"/>
      <c r="K24" s="30"/>
      <c r="L24" s="28"/>
      <c r="M24" s="29"/>
    </row>
    <row r="25" spans="1:13" s="24" customFormat="1" ht="13.5" customHeight="1">
      <c r="A25" s="28" t="s">
        <v>44</v>
      </c>
      <c r="B25" s="30"/>
      <c r="F25" s="30"/>
      <c r="G25" s="29"/>
      <c r="H25" s="29"/>
      <c r="I25" s="29"/>
      <c r="J25" s="29"/>
      <c r="K25" s="30"/>
      <c r="L25" s="28"/>
      <c r="M25" s="29"/>
    </row>
    <row r="26" spans="1:13" s="24" customFormat="1" ht="13.5" customHeight="1">
      <c r="A26" s="178" t="s">
        <v>118</v>
      </c>
      <c r="B26" s="30"/>
      <c r="C26" s="89">
        <v>11.5</v>
      </c>
      <c r="D26" s="89">
        <v>11</v>
      </c>
      <c r="E26" s="89">
        <v>10.4</v>
      </c>
      <c r="F26" s="318" t="s">
        <v>249</v>
      </c>
      <c r="G26" s="29">
        <v>10.7</v>
      </c>
      <c r="H26" s="29">
        <v>9.3</v>
      </c>
      <c r="I26" s="29">
        <v>11.1</v>
      </c>
      <c r="J26" s="29">
        <v>10.1</v>
      </c>
      <c r="K26" s="30">
        <v>10.5</v>
      </c>
      <c r="L26" s="28"/>
      <c r="M26" s="29"/>
    </row>
    <row r="27" spans="1:13" s="24" customFormat="1" ht="13.5" customHeight="1">
      <c r="A27" s="28" t="s">
        <v>45</v>
      </c>
      <c r="B27" s="30"/>
      <c r="C27" s="89">
        <v>27.5</v>
      </c>
      <c r="D27" s="89">
        <v>26.5</v>
      </c>
      <c r="E27" s="89">
        <v>27.2</v>
      </c>
      <c r="F27" s="318" t="s">
        <v>249</v>
      </c>
      <c r="G27" s="29">
        <v>27.9</v>
      </c>
      <c r="H27" s="29">
        <v>26.4</v>
      </c>
      <c r="I27" s="29">
        <v>28.4</v>
      </c>
      <c r="J27" s="29">
        <v>27.6</v>
      </c>
      <c r="K27" s="310">
        <v>28</v>
      </c>
      <c r="L27" s="28"/>
      <c r="M27" s="29"/>
    </row>
    <row r="28" spans="1:13" s="24" customFormat="1" ht="13.5" customHeight="1">
      <c r="A28" s="178" t="s">
        <v>119</v>
      </c>
      <c r="B28" s="30"/>
      <c r="C28" s="89">
        <v>34.8</v>
      </c>
      <c r="D28" s="89">
        <v>35.1</v>
      </c>
      <c r="E28" s="89">
        <v>33.1</v>
      </c>
      <c r="F28" s="318" t="s">
        <v>249</v>
      </c>
      <c r="G28" s="29">
        <v>32.6</v>
      </c>
      <c r="H28" s="29">
        <v>33.9</v>
      </c>
      <c r="I28" s="29">
        <v>31.9</v>
      </c>
      <c r="J28" s="29">
        <v>33.8</v>
      </c>
      <c r="K28" s="30">
        <v>31.8</v>
      </c>
      <c r="L28" s="28"/>
      <c r="M28" s="29"/>
    </row>
    <row r="29" spans="1:13" s="24" customFormat="1" ht="13.5" customHeight="1">
      <c r="A29" s="178" t="s">
        <v>120</v>
      </c>
      <c r="B29" s="30"/>
      <c r="C29" s="89">
        <v>16.2</v>
      </c>
      <c r="D29" s="89">
        <v>16</v>
      </c>
      <c r="E29" s="89">
        <v>16.6</v>
      </c>
      <c r="F29" s="318" t="s">
        <v>249</v>
      </c>
      <c r="G29" s="29">
        <v>16.4</v>
      </c>
      <c r="H29" s="29">
        <v>17.2</v>
      </c>
      <c r="I29" s="29">
        <v>16.6</v>
      </c>
      <c r="J29" s="29">
        <v>16.4</v>
      </c>
      <c r="K29" s="30">
        <v>17.1</v>
      </c>
      <c r="L29" s="28"/>
      <c r="M29" s="29"/>
    </row>
    <row r="30" spans="1:13" s="24" customFormat="1" ht="13.5" customHeight="1">
      <c r="A30" s="28" t="s">
        <v>46</v>
      </c>
      <c r="B30" s="30"/>
      <c r="C30" s="89">
        <v>10</v>
      </c>
      <c r="D30" s="89">
        <v>11.4</v>
      </c>
      <c r="E30" s="89">
        <v>12.6</v>
      </c>
      <c r="F30" s="318" t="s">
        <v>249</v>
      </c>
      <c r="G30" s="29">
        <v>12.4</v>
      </c>
      <c r="H30" s="29">
        <v>13.1</v>
      </c>
      <c r="I30" s="253">
        <v>12</v>
      </c>
      <c r="J30" s="253">
        <v>12.1</v>
      </c>
      <c r="K30" s="216">
        <v>12.5</v>
      </c>
      <c r="L30" s="28"/>
      <c r="M30" s="29"/>
    </row>
    <row r="31" spans="1:13" s="24" customFormat="1" ht="7.5" customHeight="1">
      <c r="A31" s="28"/>
      <c r="B31" s="30"/>
      <c r="C31" s="145"/>
      <c r="D31" s="145"/>
      <c r="E31" s="145"/>
      <c r="F31" s="65"/>
      <c r="G31" s="29"/>
      <c r="H31" s="29"/>
      <c r="I31" s="29"/>
      <c r="J31" s="29"/>
      <c r="K31" s="30"/>
      <c r="L31" s="28"/>
      <c r="M31" s="29"/>
    </row>
    <row r="32" spans="1:13" s="48" customFormat="1" ht="13.5" customHeight="1">
      <c r="A32" s="73" t="s">
        <v>47</v>
      </c>
      <c r="B32" s="100"/>
      <c r="C32" s="141">
        <v>9.644</v>
      </c>
      <c r="D32" s="141">
        <v>13.759</v>
      </c>
      <c r="E32" s="141">
        <v>14.51</v>
      </c>
      <c r="F32" s="317" t="s">
        <v>249</v>
      </c>
      <c r="G32" s="190">
        <v>14.191</v>
      </c>
      <c r="H32" s="190">
        <v>14.34</v>
      </c>
      <c r="I32" s="190">
        <v>13.57</v>
      </c>
      <c r="J32" s="190">
        <v>14.03</v>
      </c>
      <c r="K32" s="149">
        <v>14.14</v>
      </c>
      <c r="L32" s="73"/>
      <c r="M32" s="56"/>
    </row>
    <row r="33" spans="1:13" s="48" customFormat="1" ht="3.75" customHeight="1">
      <c r="A33" s="73"/>
      <c r="B33" s="100"/>
      <c r="F33" s="100"/>
      <c r="G33" s="160"/>
      <c r="H33" s="160"/>
      <c r="I33" s="56"/>
      <c r="J33" s="56"/>
      <c r="K33" s="100"/>
      <c r="L33" s="73"/>
      <c r="M33" s="56"/>
    </row>
    <row r="34" spans="1:13" s="48" customFormat="1" ht="13.5" customHeight="1">
      <c r="A34" s="73" t="s">
        <v>48</v>
      </c>
      <c r="B34" s="100"/>
      <c r="C34" s="151">
        <v>0.834</v>
      </c>
      <c r="D34" s="151">
        <v>1.405</v>
      </c>
      <c r="E34" s="151">
        <v>1.1</v>
      </c>
      <c r="F34" s="318" t="s">
        <v>249</v>
      </c>
      <c r="G34" s="191">
        <v>1.573</v>
      </c>
      <c r="H34" s="191">
        <v>0.94</v>
      </c>
      <c r="I34" s="160">
        <v>0.53</v>
      </c>
      <c r="J34" s="160">
        <v>1.11</v>
      </c>
      <c r="K34" s="150">
        <v>1.24</v>
      </c>
      <c r="L34" s="73"/>
      <c r="M34" s="56"/>
    </row>
    <row r="35" spans="1:13" s="24" customFormat="1" ht="13.5" customHeight="1">
      <c r="A35" s="28" t="s">
        <v>49</v>
      </c>
      <c r="B35" s="30"/>
      <c r="E35" s="205"/>
      <c r="F35" s="30"/>
      <c r="G35" s="29"/>
      <c r="H35" s="29"/>
      <c r="I35" s="29"/>
      <c r="J35" s="29"/>
      <c r="K35" s="30"/>
      <c r="L35" s="28"/>
      <c r="M35" s="29"/>
    </row>
    <row r="36" spans="1:13" s="24" customFormat="1" ht="13.5" customHeight="1">
      <c r="A36" s="178" t="s">
        <v>118</v>
      </c>
      <c r="B36" s="30"/>
      <c r="C36" s="89">
        <v>2.5</v>
      </c>
      <c r="D36" s="89">
        <v>1.1</v>
      </c>
      <c r="E36" s="89">
        <v>1.2</v>
      </c>
      <c r="F36" s="318" t="s">
        <v>249</v>
      </c>
      <c r="G36" s="89">
        <v>3.242</v>
      </c>
      <c r="H36" s="89" t="s">
        <v>20</v>
      </c>
      <c r="I36" s="89">
        <v>9.3</v>
      </c>
      <c r="J36" s="89">
        <v>7.9</v>
      </c>
      <c r="K36" s="90" t="s">
        <v>20</v>
      </c>
      <c r="L36" s="28"/>
      <c r="M36" s="29"/>
    </row>
    <row r="37" spans="1:13" s="24" customFormat="1" ht="13.5" customHeight="1">
      <c r="A37" s="28" t="s">
        <v>45</v>
      </c>
      <c r="B37" s="30"/>
      <c r="C37" s="89">
        <v>20.6</v>
      </c>
      <c r="D37" s="89">
        <v>26.3</v>
      </c>
      <c r="E37" s="89">
        <v>23.4</v>
      </c>
      <c r="F37" s="318" t="s">
        <v>249</v>
      </c>
      <c r="G37" s="163">
        <v>27.272</v>
      </c>
      <c r="H37" s="163">
        <v>26</v>
      </c>
      <c r="I37" s="163">
        <v>36.6</v>
      </c>
      <c r="J37" s="163">
        <v>28</v>
      </c>
      <c r="K37" s="162">
        <v>21.6</v>
      </c>
      <c r="L37" s="28"/>
      <c r="M37" s="29"/>
    </row>
    <row r="38" spans="1:13" s="24" customFormat="1" ht="13.5" customHeight="1">
      <c r="A38" s="178" t="s">
        <v>119</v>
      </c>
      <c r="B38" s="30"/>
      <c r="C38" s="89">
        <v>19.3</v>
      </c>
      <c r="D38" s="89">
        <v>21.1</v>
      </c>
      <c r="E38" s="89">
        <v>27.5</v>
      </c>
      <c r="F38" s="318" t="s">
        <v>249</v>
      </c>
      <c r="G38" s="163">
        <v>7.0565</v>
      </c>
      <c r="H38" s="163">
        <v>46.7</v>
      </c>
      <c r="I38" s="163" t="s">
        <v>66</v>
      </c>
      <c r="J38" s="163">
        <v>7.9</v>
      </c>
      <c r="K38" s="162">
        <v>13.7</v>
      </c>
      <c r="L38" s="28"/>
      <c r="M38" s="29"/>
    </row>
    <row r="39" spans="1:13" s="24" customFormat="1" ht="13.5" customHeight="1">
      <c r="A39" s="178" t="s">
        <v>120</v>
      </c>
      <c r="B39" s="30"/>
      <c r="C39" s="89">
        <v>30.2</v>
      </c>
      <c r="D39" s="89">
        <v>19.7</v>
      </c>
      <c r="E39" s="89">
        <v>19.9</v>
      </c>
      <c r="F39" s="318" t="s">
        <v>249</v>
      </c>
      <c r="G39" s="163">
        <v>32.549</v>
      </c>
      <c r="H39" s="163">
        <v>13.6</v>
      </c>
      <c r="I39" s="163">
        <v>32</v>
      </c>
      <c r="J39" s="163">
        <v>32.2</v>
      </c>
      <c r="K39" s="162">
        <v>21.9</v>
      </c>
      <c r="L39" s="28"/>
      <c r="M39" s="29"/>
    </row>
    <row r="40" spans="1:13" s="24" customFormat="1" ht="13.5" customHeight="1">
      <c r="A40" s="28" t="s">
        <v>46</v>
      </c>
      <c r="B40" s="30"/>
      <c r="C40" s="89">
        <v>27.3</v>
      </c>
      <c r="D40" s="89">
        <v>31.8</v>
      </c>
      <c r="E40" s="89">
        <v>28</v>
      </c>
      <c r="F40" s="318" t="s">
        <v>249</v>
      </c>
      <c r="G40" s="163">
        <v>29.879</v>
      </c>
      <c r="H40" s="163">
        <v>13.7</v>
      </c>
      <c r="I40" s="163">
        <v>22.2</v>
      </c>
      <c r="J40" s="163">
        <v>24</v>
      </c>
      <c r="K40" s="162">
        <v>42.8</v>
      </c>
      <c r="L40" s="28"/>
      <c r="M40" s="29"/>
    </row>
    <row r="41" spans="1:13" s="24" customFormat="1" ht="3.75" customHeight="1">
      <c r="A41" s="28"/>
      <c r="B41" s="30"/>
      <c r="F41" s="30"/>
      <c r="G41" s="160"/>
      <c r="H41" s="160"/>
      <c r="I41" s="29"/>
      <c r="J41" s="29"/>
      <c r="K41" s="30"/>
      <c r="L41" s="28"/>
      <c r="M41" s="29"/>
    </row>
    <row r="42" spans="1:13" s="24" customFormat="1" ht="13.5" customHeight="1">
      <c r="A42" s="28" t="s">
        <v>50</v>
      </c>
      <c r="B42" s="30"/>
      <c r="C42" s="152">
        <v>8.81</v>
      </c>
      <c r="D42" s="152">
        <v>12.354</v>
      </c>
      <c r="E42" s="152">
        <v>13.42</v>
      </c>
      <c r="F42" s="318" t="s">
        <v>249</v>
      </c>
      <c r="G42" s="32">
        <v>12.618</v>
      </c>
      <c r="H42" s="32">
        <v>13.4</v>
      </c>
      <c r="I42" s="160">
        <v>13.04</v>
      </c>
      <c r="J42" s="160">
        <v>12.92</v>
      </c>
      <c r="K42" s="312">
        <v>12.9</v>
      </c>
      <c r="L42" s="28"/>
      <c r="M42" s="29"/>
    </row>
    <row r="43" spans="1:13" s="24" customFormat="1" ht="13.5" customHeight="1">
      <c r="A43" s="28" t="s">
        <v>51</v>
      </c>
      <c r="B43" s="30"/>
      <c r="F43" s="30"/>
      <c r="G43" s="153"/>
      <c r="H43" s="153"/>
      <c r="I43" s="153"/>
      <c r="J43" s="153"/>
      <c r="K43" s="143"/>
      <c r="L43" s="28"/>
      <c r="M43" s="29"/>
    </row>
    <row r="44" spans="1:13" s="24" customFormat="1" ht="13.5" customHeight="1">
      <c r="A44" s="28" t="s">
        <v>37</v>
      </c>
      <c r="B44" s="30"/>
      <c r="C44" s="89">
        <v>23.2</v>
      </c>
      <c r="D44" s="89">
        <v>30</v>
      </c>
      <c r="E44" s="89">
        <v>32</v>
      </c>
      <c r="F44" s="318" t="s">
        <v>249</v>
      </c>
      <c r="G44" s="89">
        <v>35.8</v>
      </c>
      <c r="H44" s="89">
        <v>23.1</v>
      </c>
      <c r="I44" s="89">
        <v>27.9</v>
      </c>
      <c r="J44" s="89">
        <v>28.6</v>
      </c>
      <c r="K44" s="90">
        <v>23.8</v>
      </c>
      <c r="L44" s="28"/>
      <c r="M44" s="29"/>
    </row>
    <row r="45" spans="1:13" s="24" customFormat="1" ht="13.5" customHeight="1">
      <c r="A45" s="28" t="s">
        <v>40</v>
      </c>
      <c r="B45" s="30"/>
      <c r="C45" s="89">
        <v>18.3</v>
      </c>
      <c r="D45" s="89">
        <v>18.1</v>
      </c>
      <c r="E45" s="89">
        <v>14.7</v>
      </c>
      <c r="F45" s="318" t="s">
        <v>249</v>
      </c>
      <c r="G45" s="89">
        <v>14.7</v>
      </c>
      <c r="H45" s="89">
        <v>17.6</v>
      </c>
      <c r="I45" s="89">
        <v>18.8</v>
      </c>
      <c r="J45" s="89">
        <v>16</v>
      </c>
      <c r="K45" s="90">
        <v>22.2</v>
      </c>
      <c r="L45" s="28"/>
      <c r="M45" s="29"/>
    </row>
    <row r="46" spans="1:13" s="24" customFormat="1" ht="13.5" customHeight="1">
      <c r="A46" s="28" t="s">
        <v>39</v>
      </c>
      <c r="B46" s="30"/>
      <c r="C46" s="89">
        <v>21.2</v>
      </c>
      <c r="D46" s="89">
        <v>16.2</v>
      </c>
      <c r="E46" s="89">
        <v>15.5</v>
      </c>
      <c r="F46" s="318" t="s">
        <v>249</v>
      </c>
      <c r="G46" s="89">
        <v>14.1</v>
      </c>
      <c r="H46" s="89">
        <v>18.3</v>
      </c>
      <c r="I46" s="89">
        <v>14.3</v>
      </c>
      <c r="J46" s="89">
        <v>16.5</v>
      </c>
      <c r="K46" s="90">
        <v>15</v>
      </c>
      <c r="L46" s="28"/>
      <c r="M46" s="29"/>
    </row>
    <row r="47" spans="1:13" s="24" customFormat="1" ht="13.5" customHeight="1">
      <c r="A47" s="28" t="s">
        <v>38</v>
      </c>
      <c r="B47" s="30"/>
      <c r="C47" s="89">
        <v>16</v>
      </c>
      <c r="D47" s="89">
        <v>13.4</v>
      </c>
      <c r="E47" s="89">
        <v>14</v>
      </c>
      <c r="F47" s="318" t="s">
        <v>249</v>
      </c>
      <c r="G47" s="89">
        <v>15</v>
      </c>
      <c r="H47" s="89">
        <v>14.9</v>
      </c>
      <c r="I47" s="89">
        <v>15.9</v>
      </c>
      <c r="J47" s="89">
        <v>15.1</v>
      </c>
      <c r="K47" s="90">
        <v>12.7</v>
      </c>
      <c r="L47" s="28"/>
      <c r="M47" s="29"/>
    </row>
    <row r="48" spans="1:13" s="24" customFormat="1" ht="13.5" customHeight="1">
      <c r="A48" s="28" t="s">
        <v>52</v>
      </c>
      <c r="B48" s="30"/>
      <c r="C48" s="154"/>
      <c r="D48" s="154"/>
      <c r="F48" s="143"/>
      <c r="G48" s="154"/>
      <c r="H48" s="154"/>
      <c r="I48" s="154"/>
      <c r="J48" s="154"/>
      <c r="K48" s="155"/>
      <c r="L48" s="28"/>
      <c r="M48" s="29"/>
    </row>
    <row r="49" spans="1:13" s="24" customFormat="1" ht="13.5" customHeight="1">
      <c r="A49" s="178" t="s">
        <v>118</v>
      </c>
      <c r="B49" s="30"/>
      <c r="C49" s="89">
        <v>16.6</v>
      </c>
      <c r="D49" s="89">
        <v>18.1</v>
      </c>
      <c r="E49" s="89">
        <v>18.3</v>
      </c>
      <c r="F49" s="318" t="s">
        <v>249</v>
      </c>
      <c r="G49" s="89">
        <v>19.274</v>
      </c>
      <c r="H49" s="89">
        <v>16</v>
      </c>
      <c r="I49" s="89">
        <v>15.5</v>
      </c>
      <c r="J49" s="89">
        <v>16</v>
      </c>
      <c r="K49" s="90">
        <v>15.9</v>
      </c>
      <c r="L49" s="28"/>
      <c r="M49" s="29"/>
    </row>
    <row r="50" spans="1:13" s="24" customFormat="1" ht="13.5" customHeight="1">
      <c r="A50" s="28" t="s">
        <v>45</v>
      </c>
      <c r="B50" s="30"/>
      <c r="C50" s="89">
        <v>38.4</v>
      </c>
      <c r="D50" s="89">
        <v>40</v>
      </c>
      <c r="E50" s="89">
        <v>37.9</v>
      </c>
      <c r="F50" s="318" t="s">
        <v>249</v>
      </c>
      <c r="G50" s="89">
        <v>41.829</v>
      </c>
      <c r="H50" s="89">
        <v>38.1</v>
      </c>
      <c r="I50" s="89">
        <v>39.2</v>
      </c>
      <c r="J50" s="89">
        <v>37.9</v>
      </c>
      <c r="K50" s="90">
        <v>34.6</v>
      </c>
      <c r="L50" s="28"/>
      <c r="M50" s="29"/>
    </row>
    <row r="51" spans="1:13" s="24" customFormat="1" ht="13.5" customHeight="1">
      <c r="A51" s="178" t="s">
        <v>119</v>
      </c>
      <c r="B51" s="30"/>
      <c r="C51" s="89">
        <v>29</v>
      </c>
      <c r="D51" s="89">
        <v>28.1</v>
      </c>
      <c r="E51" s="89">
        <v>28.5</v>
      </c>
      <c r="F51" s="318" t="s">
        <v>249</v>
      </c>
      <c r="G51" s="89">
        <v>27.508</v>
      </c>
      <c r="H51" s="89">
        <v>30.1</v>
      </c>
      <c r="I51" s="89">
        <v>29.9</v>
      </c>
      <c r="J51" s="89">
        <v>28.7</v>
      </c>
      <c r="K51" s="90">
        <v>32.4</v>
      </c>
      <c r="L51" s="28"/>
      <c r="M51" s="29"/>
    </row>
    <row r="52" spans="1:13" s="24" customFormat="1" ht="13.5" customHeight="1">
      <c r="A52" s="178" t="s">
        <v>120</v>
      </c>
      <c r="B52" s="30"/>
      <c r="C52" s="89">
        <v>13.1</v>
      </c>
      <c r="D52" s="89">
        <v>9.8</v>
      </c>
      <c r="E52" s="89">
        <v>10.8</v>
      </c>
      <c r="F52" s="318" t="s">
        <v>249</v>
      </c>
      <c r="G52" s="89">
        <v>8.028</v>
      </c>
      <c r="H52" s="89">
        <v>12.3</v>
      </c>
      <c r="I52" s="89">
        <v>10.6</v>
      </c>
      <c r="J52" s="89">
        <v>13.7</v>
      </c>
      <c r="K52" s="90">
        <v>12.1</v>
      </c>
      <c r="L52" s="28"/>
      <c r="M52" s="29"/>
    </row>
    <row r="53" spans="1:13" s="24" customFormat="1" ht="13.5" customHeight="1">
      <c r="A53" s="28" t="s">
        <v>46</v>
      </c>
      <c r="B53" s="30"/>
      <c r="C53" s="89">
        <v>3</v>
      </c>
      <c r="D53" s="89">
        <v>4</v>
      </c>
      <c r="E53" s="89">
        <v>4.6</v>
      </c>
      <c r="F53" s="318" t="s">
        <v>249</v>
      </c>
      <c r="G53" s="89">
        <v>3.36</v>
      </c>
      <c r="H53" s="89">
        <v>3.5</v>
      </c>
      <c r="I53" s="89">
        <v>4.8</v>
      </c>
      <c r="J53" s="89">
        <v>3.2</v>
      </c>
      <c r="K53" s="90">
        <v>5</v>
      </c>
      <c r="L53" s="28"/>
      <c r="M53" s="29"/>
    </row>
    <row r="54" spans="1:13" s="24" customFormat="1" ht="7.5" customHeight="1">
      <c r="A54" s="28"/>
      <c r="B54" s="30"/>
      <c r="C54" s="146"/>
      <c r="D54" s="146"/>
      <c r="E54" s="146"/>
      <c r="F54" s="65"/>
      <c r="G54" s="160"/>
      <c r="H54" s="160"/>
      <c r="I54" s="160"/>
      <c r="J54" s="160"/>
      <c r="K54" s="150"/>
      <c r="L54" s="28"/>
      <c r="M54" s="29"/>
    </row>
    <row r="55" spans="1:13" s="51" customFormat="1" ht="13.5" customHeight="1">
      <c r="A55" s="187" t="s">
        <v>121</v>
      </c>
      <c r="B55" s="100"/>
      <c r="C55" s="315">
        <v>11389</v>
      </c>
      <c r="D55" s="315">
        <v>9988</v>
      </c>
      <c r="E55" s="217">
        <v>7334</v>
      </c>
      <c r="F55" s="156">
        <v>5807</v>
      </c>
      <c r="G55" s="217">
        <v>2120</v>
      </c>
      <c r="H55" s="217">
        <v>1138</v>
      </c>
      <c r="I55" s="217">
        <v>1347</v>
      </c>
      <c r="J55" s="217">
        <v>1634</v>
      </c>
      <c r="K55" s="156">
        <v>2826</v>
      </c>
      <c r="L55" s="202"/>
      <c r="M55" s="121"/>
    </row>
    <row r="56" spans="1:13" s="51" customFormat="1" ht="13.5" customHeight="1">
      <c r="A56" s="28" t="s">
        <v>53</v>
      </c>
      <c r="B56" s="30"/>
      <c r="C56" s="157"/>
      <c r="D56" s="157"/>
      <c r="E56" s="157"/>
      <c r="F56" s="158"/>
      <c r="G56" s="159"/>
      <c r="H56" s="159"/>
      <c r="I56" s="159"/>
      <c r="J56" s="159"/>
      <c r="K56" s="158"/>
      <c r="L56" s="202"/>
      <c r="M56" s="121"/>
    </row>
    <row r="57" spans="1:13" ht="13.5" customHeight="1">
      <c r="A57" s="28" t="s">
        <v>54</v>
      </c>
      <c r="B57" s="30"/>
      <c r="C57" s="316">
        <v>71.6</v>
      </c>
      <c r="D57" s="316">
        <v>68.2</v>
      </c>
      <c r="E57" s="316">
        <v>64.3</v>
      </c>
      <c r="F57" s="161">
        <v>63</v>
      </c>
      <c r="G57" s="89">
        <v>68</v>
      </c>
      <c r="H57" s="89">
        <v>63.6</v>
      </c>
      <c r="I57" s="89">
        <v>53.9</v>
      </c>
      <c r="J57" s="89">
        <v>62.4</v>
      </c>
      <c r="K57" s="90">
        <v>67.7</v>
      </c>
      <c r="L57" s="203"/>
      <c r="M57" s="107"/>
    </row>
    <row r="58" spans="1:13" ht="13.5" customHeight="1">
      <c r="A58" s="28" t="s">
        <v>12</v>
      </c>
      <c r="B58" s="30"/>
      <c r="C58" s="316">
        <v>9.3</v>
      </c>
      <c r="D58" s="316">
        <v>9.4</v>
      </c>
      <c r="E58" s="316">
        <v>9.6</v>
      </c>
      <c r="F58" s="161">
        <v>9.4</v>
      </c>
      <c r="G58" s="204">
        <v>8.9</v>
      </c>
      <c r="H58" s="204">
        <v>12.7</v>
      </c>
      <c r="I58" s="204">
        <v>15.6</v>
      </c>
      <c r="J58" s="204">
        <v>8.4</v>
      </c>
      <c r="K58" s="192">
        <v>7</v>
      </c>
      <c r="L58" s="203"/>
      <c r="M58" s="107"/>
    </row>
    <row r="59" spans="1:13" ht="13.5" customHeight="1">
      <c r="A59" s="28" t="s">
        <v>55</v>
      </c>
      <c r="B59" s="30"/>
      <c r="C59" s="316">
        <v>9.2</v>
      </c>
      <c r="D59" s="316">
        <v>8.5</v>
      </c>
      <c r="E59" s="316">
        <v>10.2</v>
      </c>
      <c r="F59" s="161">
        <v>6.8</v>
      </c>
      <c r="G59" s="204">
        <v>9.3</v>
      </c>
      <c r="H59" s="204">
        <v>17.8</v>
      </c>
      <c r="I59" s="204">
        <v>9.1</v>
      </c>
      <c r="J59" s="204">
        <v>7.2</v>
      </c>
      <c r="K59" s="192">
        <v>5.4</v>
      </c>
      <c r="L59" s="203"/>
      <c r="M59" s="107"/>
    </row>
    <row r="60" spans="1:13" ht="7.5" customHeight="1">
      <c r="A60" s="28"/>
      <c r="B60" s="30"/>
      <c r="C60" s="64"/>
      <c r="D60" s="64"/>
      <c r="E60" s="64"/>
      <c r="F60" s="150"/>
      <c r="G60" s="160"/>
      <c r="H60" s="160"/>
      <c r="I60" s="160"/>
      <c r="J60" s="160"/>
      <c r="K60" s="150"/>
      <c r="L60" s="203"/>
      <c r="M60" s="107"/>
    </row>
    <row r="61" spans="1:13" ht="13.5" customHeight="1">
      <c r="A61" s="73" t="s">
        <v>56</v>
      </c>
      <c r="B61" s="100"/>
      <c r="C61" s="217">
        <v>32013</v>
      </c>
      <c r="D61" s="217">
        <v>32183</v>
      </c>
      <c r="E61" s="217">
        <v>27221</v>
      </c>
      <c r="F61" s="113">
        <v>26292</v>
      </c>
      <c r="G61" s="217">
        <v>28113</v>
      </c>
      <c r="H61" s="217">
        <v>27221</v>
      </c>
      <c r="I61" s="217">
        <v>25777</v>
      </c>
      <c r="J61" s="217">
        <v>25813</v>
      </c>
      <c r="K61" s="113">
        <v>26292</v>
      </c>
      <c r="L61" s="203"/>
      <c r="M61" s="107"/>
    </row>
    <row r="62" spans="1:13" ht="13.5" customHeight="1">
      <c r="A62" s="28" t="s">
        <v>35</v>
      </c>
      <c r="B62" s="30"/>
      <c r="C62" s="160"/>
      <c r="D62" s="160"/>
      <c r="E62" s="160"/>
      <c r="F62" s="150"/>
      <c r="G62" s="160"/>
      <c r="H62" s="160"/>
      <c r="I62" s="160"/>
      <c r="J62" s="160"/>
      <c r="K62" s="150"/>
      <c r="L62" s="203"/>
      <c r="M62" s="107"/>
    </row>
    <row r="63" spans="1:13" ht="13.5" customHeight="1">
      <c r="A63" s="28" t="s">
        <v>54</v>
      </c>
      <c r="B63" s="30"/>
      <c r="C63" s="316">
        <v>77.9</v>
      </c>
      <c r="D63" s="316">
        <v>77.4</v>
      </c>
      <c r="E63" s="316">
        <v>80.7</v>
      </c>
      <c r="F63" s="161">
        <v>80.9</v>
      </c>
      <c r="G63" s="205">
        <v>80.834</v>
      </c>
      <c r="H63" s="205">
        <v>80.7</v>
      </c>
      <c r="I63" s="205">
        <v>80</v>
      </c>
      <c r="J63" s="205">
        <v>80.5</v>
      </c>
      <c r="K63" s="148">
        <v>80.9</v>
      </c>
      <c r="L63" s="203"/>
      <c r="M63" s="107"/>
    </row>
    <row r="64" spans="1:13" ht="13.5" customHeight="1">
      <c r="A64" s="28" t="s">
        <v>12</v>
      </c>
      <c r="B64" s="30"/>
      <c r="C64" s="316">
        <v>12.2</v>
      </c>
      <c r="D64" s="316">
        <v>11.7</v>
      </c>
      <c r="E64" s="316">
        <v>11.5</v>
      </c>
      <c r="F64" s="161">
        <v>11.2</v>
      </c>
      <c r="G64" s="205">
        <v>11.368</v>
      </c>
      <c r="H64" s="205">
        <v>11.5</v>
      </c>
      <c r="I64" s="205">
        <v>12</v>
      </c>
      <c r="J64" s="205">
        <v>11.6</v>
      </c>
      <c r="K64" s="148">
        <v>11.2</v>
      </c>
      <c r="L64" s="203"/>
      <c r="M64" s="107"/>
    </row>
    <row r="65" spans="1:13" ht="13.5" customHeight="1">
      <c r="A65" s="28" t="s">
        <v>55</v>
      </c>
      <c r="B65" s="30"/>
      <c r="C65" s="316">
        <v>3.7</v>
      </c>
      <c r="D65" s="316">
        <v>3.7</v>
      </c>
      <c r="E65" s="316">
        <v>2.4</v>
      </c>
      <c r="F65" s="161">
        <v>2.1</v>
      </c>
      <c r="G65" s="205">
        <v>2.5</v>
      </c>
      <c r="H65" s="205">
        <v>2.4</v>
      </c>
      <c r="I65" s="205">
        <v>2.3</v>
      </c>
      <c r="J65" s="205">
        <v>2.1</v>
      </c>
      <c r="K65" s="148">
        <v>2.1</v>
      </c>
      <c r="L65" s="203"/>
      <c r="M65" s="107"/>
    </row>
    <row r="66" spans="1:13" ht="13.5" customHeight="1">
      <c r="A66" s="28" t="s">
        <v>57</v>
      </c>
      <c r="B66" s="30"/>
      <c r="C66" s="89"/>
      <c r="D66" s="89"/>
      <c r="E66" s="89"/>
      <c r="F66" s="90"/>
      <c r="G66" s="206"/>
      <c r="H66" s="206"/>
      <c r="I66" s="206"/>
      <c r="J66" s="206"/>
      <c r="K66" s="193"/>
      <c r="L66" s="203"/>
      <c r="M66" s="107"/>
    </row>
    <row r="67" spans="1:13" ht="13.5" customHeight="1">
      <c r="A67" s="28" t="s">
        <v>58</v>
      </c>
      <c r="B67" s="30"/>
      <c r="C67" s="262" t="s">
        <v>249</v>
      </c>
      <c r="D67" s="262" t="s">
        <v>249</v>
      </c>
      <c r="E67" s="87">
        <v>57.5</v>
      </c>
      <c r="F67" s="302" t="s">
        <v>249</v>
      </c>
      <c r="G67" s="153">
        <v>57.4</v>
      </c>
      <c r="H67" s="153">
        <v>57.5</v>
      </c>
      <c r="I67" s="153">
        <v>57.3</v>
      </c>
      <c r="J67" s="153">
        <v>58.9</v>
      </c>
      <c r="K67" s="143">
        <v>59.7</v>
      </c>
      <c r="L67" s="203"/>
      <c r="M67" s="107"/>
    </row>
    <row r="68" spans="1:13" ht="13.5" customHeight="1">
      <c r="A68" s="28" t="s">
        <v>59</v>
      </c>
      <c r="B68" s="30"/>
      <c r="C68" s="262" t="s">
        <v>249</v>
      </c>
      <c r="D68" s="262" t="s">
        <v>249</v>
      </c>
      <c r="E68" s="87">
        <v>10.6</v>
      </c>
      <c r="F68" s="302" t="s">
        <v>249</v>
      </c>
      <c r="G68" s="153">
        <v>10.8</v>
      </c>
      <c r="H68" s="153">
        <v>10.6</v>
      </c>
      <c r="I68" s="153">
        <v>10.3</v>
      </c>
      <c r="J68" s="153">
        <v>9.9</v>
      </c>
      <c r="K68" s="143">
        <v>9.5</v>
      </c>
      <c r="L68" s="203"/>
      <c r="M68" s="107"/>
    </row>
    <row r="69" spans="1:13" ht="13.5" customHeight="1">
      <c r="A69" s="178" t="s">
        <v>122</v>
      </c>
      <c r="B69" s="30"/>
      <c r="C69" s="262" t="s">
        <v>249</v>
      </c>
      <c r="D69" s="262" t="s">
        <v>249</v>
      </c>
      <c r="E69" s="87">
        <v>6.9</v>
      </c>
      <c r="F69" s="302" t="s">
        <v>249</v>
      </c>
      <c r="G69" s="153">
        <v>6.6</v>
      </c>
      <c r="H69" s="153">
        <v>6.9</v>
      </c>
      <c r="I69" s="153">
        <v>7</v>
      </c>
      <c r="J69" s="153">
        <v>7.1</v>
      </c>
      <c r="K69" s="143">
        <v>7.5</v>
      </c>
      <c r="L69" s="203"/>
      <c r="M69" s="107"/>
    </row>
    <row r="70" spans="1:13" ht="13.5" customHeight="1">
      <c r="A70" s="28" t="s">
        <v>60</v>
      </c>
      <c r="B70" s="30"/>
      <c r="C70" s="262" t="s">
        <v>249</v>
      </c>
      <c r="D70" s="262" t="s">
        <v>249</v>
      </c>
      <c r="E70" s="87">
        <v>3.4</v>
      </c>
      <c r="F70" s="302" t="s">
        <v>249</v>
      </c>
      <c r="G70" s="153">
        <v>3.4</v>
      </c>
      <c r="H70" s="153">
        <v>3.4</v>
      </c>
      <c r="I70" s="153">
        <v>3.1</v>
      </c>
      <c r="J70" s="153">
        <v>2.4</v>
      </c>
      <c r="K70" s="143">
        <v>2.1</v>
      </c>
      <c r="L70" s="203"/>
      <c r="M70" s="107"/>
    </row>
    <row r="71" spans="1:13" ht="13.5" customHeight="1">
      <c r="A71" s="178" t="s">
        <v>117</v>
      </c>
      <c r="B71" s="30"/>
      <c r="C71" s="262" t="s">
        <v>249</v>
      </c>
      <c r="D71" s="262" t="s">
        <v>249</v>
      </c>
      <c r="E71" s="87">
        <v>1.7</v>
      </c>
      <c r="F71" s="302" t="s">
        <v>249</v>
      </c>
      <c r="G71" s="153">
        <v>1.7</v>
      </c>
      <c r="H71" s="153">
        <v>1.7</v>
      </c>
      <c r="I71" s="153">
        <v>2</v>
      </c>
      <c r="J71" s="153">
        <v>2</v>
      </c>
      <c r="K71" s="143">
        <v>1.9</v>
      </c>
      <c r="L71" s="203"/>
      <c r="M71" s="107"/>
    </row>
    <row r="72" spans="1:13" s="50" customFormat="1" ht="7.5" customHeight="1">
      <c r="A72" s="78"/>
      <c r="B72" s="164"/>
      <c r="C72" s="79"/>
      <c r="D72" s="79"/>
      <c r="E72" s="79"/>
      <c r="F72" s="164"/>
      <c r="G72" s="79"/>
      <c r="H72" s="79"/>
      <c r="I72" s="79"/>
      <c r="J72" s="79"/>
      <c r="K72" s="164"/>
      <c r="L72" s="130"/>
      <c r="M72" s="44"/>
    </row>
    <row r="73" spans="1:13" ht="18.75" customHeight="1">
      <c r="A73" s="313" t="s">
        <v>251</v>
      </c>
      <c r="B73" s="195"/>
      <c r="C73" s="195"/>
      <c r="D73" s="166"/>
      <c r="F73" s="44"/>
      <c r="G73" s="44"/>
      <c r="H73" s="44"/>
      <c r="I73" s="44"/>
      <c r="J73" s="44"/>
      <c r="K73" s="44"/>
      <c r="M73" s="107"/>
    </row>
    <row r="74" spans="1:11" ht="18.75" customHeight="1">
      <c r="A74" s="194"/>
      <c r="B74" s="121"/>
      <c r="C74" s="121"/>
      <c r="D74" s="44"/>
      <c r="E74" s="44"/>
      <c r="F74" s="44"/>
      <c r="G74" s="44"/>
      <c r="H74" s="44"/>
      <c r="I74" s="44"/>
      <c r="J74" s="44"/>
      <c r="K74" s="44"/>
    </row>
  </sheetData>
  <mergeCells count="3">
    <mergeCell ref="C9:C10"/>
    <mergeCell ref="D9:D10"/>
    <mergeCell ref="E9:E10"/>
  </mergeCells>
  <printOptions horizontalCentered="1"/>
  <pageMargins left="0.5905511811023623" right="0.5905511811023623" top="0.3937007874015748" bottom="0.3937007874015748" header="0.3937007874015748" footer="0.3937007874015748"/>
  <pageSetup fitToHeight="1" fitToWidth="1" horizontalDpi="600" verticalDpi="600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90" zoomScaleNormal="90" workbookViewId="0" topLeftCell="A1">
      <selection activeCell="D8" sqref="D8"/>
    </sheetView>
  </sheetViews>
  <sheetFormatPr defaultColWidth="9.00390625" defaultRowHeight="16.5"/>
  <cols>
    <col min="1" max="1" width="32.625" style="9" customWidth="1"/>
    <col min="2" max="2" width="8.625" style="1" customWidth="1"/>
    <col min="3" max="4" width="8.625" style="6" customWidth="1"/>
    <col min="5" max="5" width="8.625" style="1" customWidth="1"/>
    <col min="6" max="9" width="8.625" style="6" customWidth="1"/>
    <col min="10" max="16384" width="9.00390625" style="6" customWidth="1"/>
  </cols>
  <sheetData>
    <row r="1" spans="1:10" ht="15" customHeight="1">
      <c r="A1" s="4"/>
      <c r="B1" s="5"/>
      <c r="C1" s="5"/>
      <c r="D1" s="5"/>
      <c r="E1" s="5"/>
      <c r="F1" s="5"/>
      <c r="G1" s="5"/>
      <c r="H1" s="5"/>
      <c r="I1" s="5"/>
      <c r="J1" s="5"/>
    </row>
    <row r="2" spans="1:10" ht="1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ht="15" customHeight="1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>
      <c r="A5" s="4"/>
      <c r="B5" s="5"/>
      <c r="C5" s="5"/>
      <c r="D5" s="5"/>
      <c r="E5" s="5"/>
      <c r="F5" s="5"/>
      <c r="G5" s="5"/>
      <c r="H5" s="5"/>
      <c r="I5" s="5"/>
      <c r="J5" s="5"/>
    </row>
    <row r="6" spans="1:10" ht="15" customHeight="1">
      <c r="A6" s="4"/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>
      <c r="A7" s="4"/>
      <c r="B7" s="5"/>
      <c r="C7" s="5"/>
      <c r="D7" s="5"/>
      <c r="E7" s="5"/>
      <c r="F7" s="5"/>
      <c r="G7" s="5"/>
      <c r="H7" s="5"/>
      <c r="I7" s="5"/>
      <c r="J7" s="5"/>
    </row>
    <row r="8" spans="1:5" s="24" customFormat="1" ht="15" customHeight="1">
      <c r="A8" s="301" t="s">
        <v>252</v>
      </c>
      <c r="B8" s="26"/>
      <c r="C8" s="20"/>
      <c r="D8" s="20"/>
      <c r="E8" s="29"/>
    </row>
    <row r="9" spans="1:5" s="24" customFormat="1" ht="15" customHeight="1">
      <c r="A9" s="49"/>
      <c r="B9" s="26"/>
      <c r="C9" s="20"/>
      <c r="D9" s="20"/>
      <c r="E9" s="29"/>
    </row>
    <row r="10" spans="1:9" s="24" customFormat="1" ht="15" customHeight="1">
      <c r="A10" s="49"/>
      <c r="B10" s="26"/>
      <c r="C10" s="20"/>
      <c r="D10" s="20"/>
      <c r="E10" s="29"/>
      <c r="I10" s="173" t="s">
        <v>253</v>
      </c>
    </row>
    <row r="11" spans="2:5" s="24" customFormat="1" ht="3.75" customHeight="1">
      <c r="B11" s="26"/>
      <c r="C11" s="20"/>
      <c r="D11" s="20"/>
      <c r="E11" s="29"/>
    </row>
    <row r="12" spans="1:9" s="20" customFormat="1" ht="15" customHeight="1">
      <c r="A12" s="16"/>
      <c r="B12" s="334">
        <v>1998</v>
      </c>
      <c r="C12" s="336">
        <v>1999</v>
      </c>
      <c r="D12" s="341">
        <v>2000</v>
      </c>
      <c r="E12" s="18">
        <v>2000</v>
      </c>
      <c r="F12" s="18">
        <v>2000</v>
      </c>
      <c r="G12" s="18">
        <v>2001</v>
      </c>
      <c r="H12" s="18">
        <v>2001</v>
      </c>
      <c r="I12" s="19">
        <v>2001</v>
      </c>
    </row>
    <row r="13" spans="1:9" s="24" customFormat="1" ht="15" customHeight="1">
      <c r="A13" s="21"/>
      <c r="B13" s="335"/>
      <c r="C13" s="337"/>
      <c r="D13" s="342"/>
      <c r="E13" s="23" t="s">
        <v>254</v>
      </c>
      <c r="F13" s="196" t="s">
        <v>255</v>
      </c>
      <c r="G13" s="196" t="s">
        <v>256</v>
      </c>
      <c r="H13" s="196" t="s">
        <v>257</v>
      </c>
      <c r="I13" s="197" t="s">
        <v>254</v>
      </c>
    </row>
    <row r="14" spans="1:9" s="24" customFormat="1" ht="15" customHeight="1">
      <c r="A14" s="180" t="s">
        <v>258</v>
      </c>
      <c r="B14" s="20"/>
      <c r="C14" s="26"/>
      <c r="D14" s="27"/>
      <c r="E14" s="29"/>
      <c r="F14" s="29"/>
      <c r="G14" s="29"/>
      <c r="H14" s="29"/>
      <c r="I14" s="30"/>
    </row>
    <row r="15" spans="1:9" s="24" customFormat="1" ht="19.5" customHeight="1">
      <c r="A15" s="31" t="s">
        <v>259</v>
      </c>
      <c r="B15" s="219">
        <v>56.609</v>
      </c>
      <c r="C15" s="45">
        <v>51.534</v>
      </c>
      <c r="D15" s="45">
        <v>43.302</v>
      </c>
      <c r="E15" s="219">
        <v>44.272</v>
      </c>
      <c r="F15" s="45">
        <v>43.302</v>
      </c>
      <c r="G15" s="45">
        <v>48.41</v>
      </c>
      <c r="H15" s="319">
        <v>49.597</v>
      </c>
      <c r="I15" s="256">
        <v>49.093</v>
      </c>
    </row>
    <row r="16" spans="1:9" s="24" customFormat="1" ht="18.75" customHeight="1">
      <c r="A16" s="31" t="s">
        <v>260</v>
      </c>
      <c r="B16" s="219">
        <v>34.663</v>
      </c>
      <c r="C16" s="45">
        <v>36.031</v>
      </c>
      <c r="D16" s="45">
        <v>27.913</v>
      </c>
      <c r="E16" s="219">
        <v>29.928</v>
      </c>
      <c r="F16" s="45">
        <v>27.913</v>
      </c>
      <c r="G16" s="45">
        <v>30.868</v>
      </c>
      <c r="H16" s="319">
        <v>31.355</v>
      </c>
      <c r="I16" s="256">
        <v>31.758</v>
      </c>
    </row>
    <row r="17" spans="1:9" s="24" customFormat="1" ht="15" customHeight="1">
      <c r="A17" s="31" t="s">
        <v>261</v>
      </c>
      <c r="B17" s="219">
        <v>21.348</v>
      </c>
      <c r="C17" s="45">
        <v>15.114</v>
      </c>
      <c r="D17" s="45">
        <v>14.707</v>
      </c>
      <c r="E17" s="219">
        <v>13.778</v>
      </c>
      <c r="F17" s="45">
        <v>14.707</v>
      </c>
      <c r="G17" s="45">
        <v>16.983</v>
      </c>
      <c r="H17" s="319">
        <v>17.226</v>
      </c>
      <c r="I17" s="256">
        <v>16.608</v>
      </c>
    </row>
    <row r="18" spans="1:9" s="24" customFormat="1" ht="7.5" customHeight="1">
      <c r="A18" s="31"/>
      <c r="B18" s="219"/>
      <c r="C18" s="45"/>
      <c r="D18" s="174"/>
      <c r="E18" s="45"/>
      <c r="F18" s="45"/>
      <c r="G18" s="45"/>
      <c r="H18" s="319"/>
      <c r="I18" s="256"/>
    </row>
    <row r="19" spans="1:9" s="24" customFormat="1" ht="15" customHeight="1">
      <c r="A19" s="31" t="s">
        <v>262</v>
      </c>
      <c r="B19" s="219">
        <v>862.165</v>
      </c>
      <c r="C19" s="45">
        <v>901.4</v>
      </c>
      <c r="D19" s="174">
        <v>843.026</v>
      </c>
      <c r="E19" s="45">
        <v>829.673</v>
      </c>
      <c r="F19" s="45">
        <v>843.026</v>
      </c>
      <c r="G19" s="45">
        <v>851.562</v>
      </c>
      <c r="H19" s="319">
        <v>875.736</v>
      </c>
      <c r="I19" s="256">
        <v>892.51</v>
      </c>
    </row>
    <row r="20" spans="1:9" s="24" customFormat="1" ht="19.5" customHeight="1">
      <c r="A20" s="31" t="s">
        <v>260</v>
      </c>
      <c r="B20" s="219">
        <v>257.962</v>
      </c>
      <c r="C20" s="45">
        <v>281.689</v>
      </c>
      <c r="D20" s="174">
        <v>228.335</v>
      </c>
      <c r="E20" s="45">
        <v>232.615</v>
      </c>
      <c r="F20" s="45">
        <v>228.335</v>
      </c>
      <c r="G20" s="45">
        <v>237.408</v>
      </c>
      <c r="H20" s="319">
        <v>248.664</v>
      </c>
      <c r="I20" s="256">
        <v>256.489</v>
      </c>
    </row>
    <row r="21" spans="1:9" s="24" customFormat="1" ht="15" customHeight="1">
      <c r="A21" s="31" t="s">
        <v>261</v>
      </c>
      <c r="B21" s="219">
        <v>455.297</v>
      </c>
      <c r="C21" s="45">
        <v>467.023</v>
      </c>
      <c r="D21" s="174">
        <v>442.784</v>
      </c>
      <c r="E21" s="45">
        <v>436.168</v>
      </c>
      <c r="F21" s="45">
        <v>442.784</v>
      </c>
      <c r="G21" s="45">
        <v>445.087</v>
      </c>
      <c r="H21" s="319">
        <v>452.838</v>
      </c>
      <c r="I21" s="256">
        <v>457.985</v>
      </c>
    </row>
    <row r="22" spans="1:9" s="24" customFormat="1" ht="7.5" customHeight="1">
      <c r="A22" s="31"/>
      <c r="B22" s="219"/>
      <c r="C22" s="45"/>
      <c r="D22" s="174"/>
      <c r="E22" s="45"/>
      <c r="F22" s="45"/>
      <c r="G22" s="45"/>
      <c r="H22" s="319"/>
      <c r="I22" s="256"/>
    </row>
    <row r="23" spans="1:9" s="24" customFormat="1" ht="15" customHeight="1">
      <c r="A23" s="180" t="s">
        <v>263</v>
      </c>
      <c r="B23" s="219"/>
      <c r="C23" s="45"/>
      <c r="D23" s="174"/>
      <c r="E23" s="45"/>
      <c r="F23" s="45"/>
      <c r="G23" s="45"/>
      <c r="H23" s="319"/>
      <c r="I23" s="256"/>
    </row>
    <row r="24" spans="1:9" s="24" customFormat="1" ht="3.75" customHeight="1">
      <c r="A24" s="25"/>
      <c r="B24" s="219"/>
      <c r="C24" s="45"/>
      <c r="D24" s="174"/>
      <c r="E24" s="45"/>
      <c r="F24" s="45"/>
      <c r="G24" s="45"/>
      <c r="H24" s="319"/>
      <c r="I24" s="256"/>
    </row>
    <row r="25" spans="1:9" s="24" customFormat="1" ht="15" customHeight="1">
      <c r="A25" s="31" t="s">
        <v>264</v>
      </c>
      <c r="B25" s="219">
        <v>651.645</v>
      </c>
      <c r="C25" s="45">
        <v>682.059</v>
      </c>
      <c r="D25" s="174">
        <v>637.47</v>
      </c>
      <c r="E25" s="45">
        <v>631.849</v>
      </c>
      <c r="F25" s="45">
        <v>637.47</v>
      </c>
      <c r="G25" s="45">
        <v>644.24</v>
      </c>
      <c r="H25" s="319">
        <v>650.615</v>
      </c>
      <c r="I25" s="256">
        <v>663.929</v>
      </c>
    </row>
    <row r="26" spans="1:9" s="24" customFormat="1" ht="15" customHeight="1">
      <c r="A26" s="31" t="s">
        <v>260</v>
      </c>
      <c r="B26" s="219">
        <v>172.769</v>
      </c>
      <c r="C26" s="45">
        <v>188.714</v>
      </c>
      <c r="D26" s="174">
        <v>142.714</v>
      </c>
      <c r="E26" s="45">
        <v>149.13</v>
      </c>
      <c r="F26" s="45">
        <v>142.714</v>
      </c>
      <c r="G26" s="45">
        <v>149.248</v>
      </c>
      <c r="H26" s="319">
        <v>154.454</v>
      </c>
      <c r="I26" s="256">
        <v>161.312</v>
      </c>
    </row>
    <row r="27" spans="1:9" s="24" customFormat="1" ht="15" customHeight="1">
      <c r="A27" s="31" t="s">
        <v>261</v>
      </c>
      <c r="B27" s="219">
        <v>352.797</v>
      </c>
      <c r="C27" s="45">
        <v>363.46</v>
      </c>
      <c r="D27" s="174">
        <v>344</v>
      </c>
      <c r="E27" s="45">
        <v>342.444</v>
      </c>
      <c r="F27" s="45">
        <v>344</v>
      </c>
      <c r="G27" s="45">
        <v>346.321</v>
      </c>
      <c r="H27" s="319">
        <v>345.428</v>
      </c>
      <c r="I27" s="256">
        <v>345.746</v>
      </c>
    </row>
    <row r="28" spans="1:9" s="24" customFormat="1" ht="3.75" customHeight="1">
      <c r="A28" s="31"/>
      <c r="B28" s="219"/>
      <c r="C28" s="45"/>
      <c r="D28" s="174"/>
      <c r="E28" s="45"/>
      <c r="F28" s="45"/>
      <c r="G28" s="45"/>
      <c r="H28" s="319"/>
      <c r="I28" s="256"/>
    </row>
    <row r="29" spans="1:9" s="24" customFormat="1" ht="15" customHeight="1">
      <c r="A29" s="31" t="s">
        <v>265</v>
      </c>
      <c r="B29" s="219">
        <v>145.102</v>
      </c>
      <c r="C29" s="45">
        <v>158.921</v>
      </c>
      <c r="D29" s="174">
        <v>154.529</v>
      </c>
      <c r="E29" s="45">
        <v>144.673</v>
      </c>
      <c r="F29" s="45">
        <v>154.529</v>
      </c>
      <c r="G29" s="45">
        <v>151.932</v>
      </c>
      <c r="H29" s="319">
        <v>167.034</v>
      </c>
      <c r="I29" s="256">
        <v>170.923</v>
      </c>
    </row>
    <row r="30" spans="1:9" s="24" customFormat="1" ht="15" customHeight="1">
      <c r="A30" s="31" t="s">
        <v>260</v>
      </c>
      <c r="B30" s="219">
        <v>50.108</v>
      </c>
      <c r="C30" s="45">
        <v>56.204</v>
      </c>
      <c r="D30" s="174">
        <v>57.389</v>
      </c>
      <c r="E30" s="45">
        <v>53.371</v>
      </c>
      <c r="F30" s="45">
        <v>57.389</v>
      </c>
      <c r="G30" s="45">
        <v>57.076</v>
      </c>
      <c r="H30" s="319">
        <v>62.374</v>
      </c>
      <c r="I30" s="256">
        <v>63.134</v>
      </c>
    </row>
    <row r="31" spans="1:9" s="24" customFormat="1" ht="15" customHeight="1">
      <c r="A31" s="31" t="s">
        <v>261</v>
      </c>
      <c r="B31" s="219">
        <v>75.577</v>
      </c>
      <c r="C31" s="45">
        <v>80.888</v>
      </c>
      <c r="D31" s="174">
        <v>77.396</v>
      </c>
      <c r="E31" s="45">
        <v>72.148</v>
      </c>
      <c r="F31" s="45">
        <v>77.396</v>
      </c>
      <c r="G31" s="45">
        <v>75.626</v>
      </c>
      <c r="H31" s="319">
        <v>83.44</v>
      </c>
      <c r="I31" s="256">
        <v>88.133</v>
      </c>
    </row>
    <row r="32" spans="1:9" s="24" customFormat="1" ht="3.75" customHeight="1">
      <c r="A32" s="31"/>
      <c r="B32" s="219"/>
      <c r="C32" s="45"/>
      <c r="D32" s="174"/>
      <c r="E32" s="45"/>
      <c r="F32" s="45"/>
      <c r="G32" s="45"/>
      <c r="H32" s="319"/>
      <c r="I32" s="256"/>
    </row>
    <row r="33" spans="1:9" s="24" customFormat="1" ht="15" customHeight="1">
      <c r="A33" s="31" t="s">
        <v>266</v>
      </c>
      <c r="B33" s="219">
        <v>40.337</v>
      </c>
      <c r="C33" s="45">
        <v>36.093</v>
      </c>
      <c r="D33" s="174">
        <v>32.283</v>
      </c>
      <c r="E33" s="45">
        <v>30.403</v>
      </c>
      <c r="F33" s="45">
        <v>32.282</v>
      </c>
      <c r="G33" s="45">
        <v>32.666</v>
      </c>
      <c r="H33" s="319">
        <v>34.082</v>
      </c>
      <c r="I33" s="256">
        <v>33.508</v>
      </c>
    </row>
    <row r="34" spans="1:9" s="24" customFormat="1" ht="15" customHeight="1">
      <c r="A34" s="31" t="s">
        <v>260</v>
      </c>
      <c r="B34" s="219">
        <v>17.327</v>
      </c>
      <c r="C34" s="45">
        <v>18.617</v>
      </c>
      <c r="D34" s="174">
        <v>14.612</v>
      </c>
      <c r="E34" s="45">
        <v>13.828</v>
      </c>
      <c r="F34" s="45">
        <v>14.612</v>
      </c>
      <c r="G34" s="45">
        <v>13.348</v>
      </c>
      <c r="H34" s="319">
        <v>13.715</v>
      </c>
      <c r="I34" s="256">
        <v>13.818</v>
      </c>
    </row>
    <row r="35" spans="1:9" s="24" customFormat="1" ht="15" customHeight="1">
      <c r="A35" s="31" t="s">
        <v>261</v>
      </c>
      <c r="B35" s="219">
        <v>22.404</v>
      </c>
      <c r="C35" s="45">
        <v>17.074</v>
      </c>
      <c r="D35" s="174">
        <v>16.986</v>
      </c>
      <c r="E35" s="45">
        <v>16.006</v>
      </c>
      <c r="F35" s="45">
        <v>16.986</v>
      </c>
      <c r="G35" s="45">
        <v>18.756</v>
      </c>
      <c r="H35" s="319">
        <v>19.316</v>
      </c>
      <c r="I35" s="256">
        <v>18.958</v>
      </c>
    </row>
    <row r="36" spans="1:9" s="24" customFormat="1" ht="7.5" customHeight="1">
      <c r="A36" s="31"/>
      <c r="B36" s="219"/>
      <c r="C36" s="45"/>
      <c r="D36" s="174"/>
      <c r="E36" s="45"/>
      <c r="F36" s="45"/>
      <c r="G36" s="45"/>
      <c r="H36" s="319"/>
      <c r="I36" s="256"/>
    </row>
    <row r="37" spans="1:9" s="24" customFormat="1" ht="15" customHeight="1">
      <c r="A37" s="25" t="s">
        <v>267</v>
      </c>
      <c r="B37" s="219">
        <v>480.493</v>
      </c>
      <c r="C37" s="45">
        <v>466.076</v>
      </c>
      <c r="D37" s="174">
        <v>390.358</v>
      </c>
      <c r="E37" s="45">
        <v>410.372</v>
      </c>
      <c r="F37" s="45">
        <v>390.358</v>
      </c>
      <c r="G37" s="45">
        <v>384.643</v>
      </c>
      <c r="H37" s="319">
        <v>380.378</v>
      </c>
      <c r="I37" s="256">
        <v>373.65</v>
      </c>
    </row>
    <row r="38" spans="1:9" s="24" customFormat="1" ht="15" customHeight="1">
      <c r="A38" s="180" t="s">
        <v>268</v>
      </c>
      <c r="B38" s="219"/>
      <c r="C38" s="45"/>
      <c r="D38" s="174"/>
      <c r="E38" s="45"/>
      <c r="F38" s="45"/>
      <c r="H38" s="319"/>
      <c r="I38" s="256"/>
    </row>
    <row r="39" spans="1:9" s="24" customFormat="1" ht="15" customHeight="1">
      <c r="A39" s="31" t="s">
        <v>260</v>
      </c>
      <c r="B39" s="219">
        <v>143.969</v>
      </c>
      <c r="C39" s="45">
        <v>167.346</v>
      </c>
      <c r="D39" s="174">
        <v>168.83</v>
      </c>
      <c r="E39" s="45">
        <v>166.807</v>
      </c>
      <c r="F39" s="45">
        <v>168.83</v>
      </c>
      <c r="G39" s="45">
        <v>169.139</v>
      </c>
      <c r="H39" s="319">
        <v>168.735</v>
      </c>
      <c r="I39" s="256">
        <v>170.072</v>
      </c>
    </row>
    <row r="40" spans="1:9" s="24" customFormat="1" ht="15" customHeight="1">
      <c r="A40" s="31" t="s">
        <v>261</v>
      </c>
      <c r="B40" s="219">
        <v>294.435</v>
      </c>
      <c r="C40" s="45">
        <v>258.07</v>
      </c>
      <c r="D40" s="174">
        <v>195.15</v>
      </c>
      <c r="E40" s="45">
        <v>208.068</v>
      </c>
      <c r="F40" s="45">
        <v>195.15</v>
      </c>
      <c r="G40" s="45">
        <v>193.166</v>
      </c>
      <c r="H40" s="319">
        <v>189.037</v>
      </c>
      <c r="I40" s="256">
        <v>181.193</v>
      </c>
    </row>
    <row r="41" spans="1:9" s="24" customFormat="1" ht="7.5" customHeight="1">
      <c r="A41" s="31"/>
      <c r="B41" s="198"/>
      <c r="C41" s="32"/>
      <c r="D41" s="33"/>
      <c r="E41" s="45"/>
      <c r="F41" s="32"/>
      <c r="G41" s="45"/>
      <c r="H41" s="319"/>
      <c r="I41" s="256"/>
    </row>
    <row r="42" spans="1:9" s="24" customFormat="1" ht="15" customHeight="1">
      <c r="A42" s="180" t="s">
        <v>269</v>
      </c>
      <c r="B42" s="198"/>
      <c r="C42" s="32"/>
      <c r="D42" s="33"/>
      <c r="E42" s="45"/>
      <c r="F42" s="32"/>
      <c r="G42" s="45"/>
      <c r="H42" s="319"/>
      <c r="I42" s="256"/>
    </row>
    <row r="43" spans="1:9" s="24" customFormat="1" ht="15" customHeight="1">
      <c r="A43" s="25" t="s">
        <v>270</v>
      </c>
      <c r="B43" s="198"/>
      <c r="C43" s="32"/>
      <c r="D43" s="33"/>
      <c r="E43" s="45"/>
      <c r="F43" s="32"/>
      <c r="G43" s="45"/>
      <c r="H43" s="319"/>
      <c r="I43" s="256"/>
    </row>
    <row r="44" spans="1:9" s="24" customFormat="1" ht="15" customHeight="1">
      <c r="A44" s="31" t="s">
        <v>271</v>
      </c>
      <c r="B44" s="220">
        <v>3762.087</v>
      </c>
      <c r="C44" s="45">
        <v>3196.71</v>
      </c>
      <c r="D44" s="174">
        <v>2537.097</v>
      </c>
      <c r="E44" s="45">
        <v>2719.462</v>
      </c>
      <c r="F44" s="45">
        <v>2537.097</v>
      </c>
      <c r="G44" s="45">
        <v>2733.111</v>
      </c>
      <c r="H44" s="319">
        <v>2874.445</v>
      </c>
      <c r="I44" s="256">
        <v>2645.514</v>
      </c>
    </row>
    <row r="45" spans="1:9" s="24" customFormat="1" ht="15" customHeight="1">
      <c r="A45" s="31" t="s">
        <v>272</v>
      </c>
      <c r="B45" s="220">
        <v>8698.555</v>
      </c>
      <c r="C45" s="45">
        <v>9187.311</v>
      </c>
      <c r="D45" s="174">
        <v>7650.623</v>
      </c>
      <c r="E45" s="45">
        <v>7780.066</v>
      </c>
      <c r="F45" s="45">
        <v>7650.623</v>
      </c>
      <c r="G45" s="45">
        <v>7181.301</v>
      </c>
      <c r="H45" s="319">
        <v>6928.853</v>
      </c>
      <c r="I45" s="256">
        <v>6776.931</v>
      </c>
    </row>
    <row r="46" spans="1:9" s="24" customFormat="1" ht="15" customHeight="1">
      <c r="A46" s="31" t="s">
        <v>273</v>
      </c>
      <c r="B46" s="220">
        <v>7343.673</v>
      </c>
      <c r="C46" s="45">
        <v>5852.11</v>
      </c>
      <c r="D46" s="174">
        <v>4772.414</v>
      </c>
      <c r="E46" s="45">
        <v>5931.8223</v>
      </c>
      <c r="F46" s="45">
        <v>4772.414</v>
      </c>
      <c r="G46" s="45">
        <v>4706.373</v>
      </c>
      <c r="H46" s="319">
        <v>4491.386</v>
      </c>
      <c r="I46" s="256">
        <v>4345.498</v>
      </c>
    </row>
    <row r="47" spans="1:9" s="24" customFormat="1" ht="15" customHeight="1">
      <c r="A47" s="31" t="s">
        <v>274</v>
      </c>
      <c r="B47" s="220">
        <v>1753.34</v>
      </c>
      <c r="C47" s="45">
        <v>1955.901</v>
      </c>
      <c r="D47" s="174">
        <v>1417.011</v>
      </c>
      <c r="E47" s="45">
        <v>1613.915</v>
      </c>
      <c r="F47" s="45">
        <v>1417.011</v>
      </c>
      <c r="G47" s="45">
        <v>1362.545</v>
      </c>
      <c r="H47" s="319">
        <v>1490.278</v>
      </c>
      <c r="I47" s="256">
        <v>1469.641</v>
      </c>
    </row>
    <row r="48" spans="1:9" s="24" customFormat="1" ht="15" customHeight="1">
      <c r="A48" s="247" t="s">
        <v>275</v>
      </c>
      <c r="B48" s="220">
        <v>11541.59</v>
      </c>
      <c r="C48" s="45">
        <v>11435.104</v>
      </c>
      <c r="D48" s="174">
        <v>10603.956</v>
      </c>
      <c r="E48" s="45">
        <v>10775.023</v>
      </c>
      <c r="F48" s="45">
        <v>10603.956</v>
      </c>
      <c r="G48" s="45">
        <v>10642.887</v>
      </c>
      <c r="H48" s="319">
        <v>10510.705</v>
      </c>
      <c r="I48" s="256">
        <v>10497.465</v>
      </c>
    </row>
    <row r="49" spans="1:9" s="24" customFormat="1" ht="15" customHeight="1">
      <c r="A49" s="31"/>
      <c r="B49" s="198"/>
      <c r="C49" s="32"/>
      <c r="D49" s="33"/>
      <c r="E49" s="45"/>
      <c r="F49" s="45"/>
      <c r="G49" s="45"/>
      <c r="H49" s="319"/>
      <c r="I49" s="256"/>
    </row>
    <row r="50" spans="1:9" s="24" customFormat="1" ht="15" customHeight="1">
      <c r="A50" s="180" t="s">
        <v>276</v>
      </c>
      <c r="B50" s="198"/>
      <c r="C50" s="32"/>
      <c r="D50" s="33"/>
      <c r="E50" s="46"/>
      <c r="F50" s="46"/>
      <c r="G50" s="46"/>
      <c r="H50" s="320"/>
      <c r="I50" s="257"/>
    </row>
    <row r="51" spans="1:9" s="24" customFormat="1" ht="15" customHeight="1">
      <c r="A51" s="25" t="s">
        <v>277</v>
      </c>
      <c r="B51" s="198"/>
      <c r="C51" s="32"/>
      <c r="D51" s="33"/>
      <c r="E51" s="46"/>
      <c r="F51" s="46"/>
      <c r="G51" s="46"/>
      <c r="H51" s="320"/>
      <c r="I51" s="257"/>
    </row>
    <row r="52" spans="1:9" s="24" customFormat="1" ht="15" customHeight="1">
      <c r="A52" s="31" t="s">
        <v>278</v>
      </c>
      <c r="B52" s="219">
        <v>797.88</v>
      </c>
      <c r="C52" s="45">
        <v>799.18</v>
      </c>
      <c r="D52" s="174">
        <v>802.6</v>
      </c>
      <c r="E52" s="45">
        <v>803.2</v>
      </c>
      <c r="F52" s="45">
        <v>803.25</v>
      </c>
      <c r="G52" s="45">
        <v>803.35</v>
      </c>
      <c r="H52" s="319">
        <v>803.34</v>
      </c>
      <c r="I52" s="256">
        <v>803.36</v>
      </c>
    </row>
    <row r="53" spans="1:9" s="24" customFormat="1" ht="15" customHeight="1">
      <c r="A53" s="31" t="s">
        <v>279</v>
      </c>
      <c r="B53" s="219">
        <v>895.32</v>
      </c>
      <c r="C53" s="45">
        <v>852.77</v>
      </c>
      <c r="D53" s="174">
        <v>741.83</v>
      </c>
      <c r="E53" s="45">
        <v>728.21</v>
      </c>
      <c r="F53" s="45">
        <v>696.68</v>
      </c>
      <c r="G53" s="45">
        <v>741.63</v>
      </c>
      <c r="H53" s="319">
        <v>701.2</v>
      </c>
      <c r="I53" s="256">
        <v>715.66</v>
      </c>
    </row>
    <row r="54" spans="1:9" s="24" customFormat="1" ht="15" customHeight="1">
      <c r="A54" s="31" t="s">
        <v>280</v>
      </c>
      <c r="B54" s="221">
        <v>6.1143</v>
      </c>
      <c r="C54" s="175">
        <v>7.0386</v>
      </c>
      <c r="D54" s="222">
        <v>7.4505</v>
      </c>
      <c r="E54" s="175">
        <v>7.4616</v>
      </c>
      <c r="F54" s="175">
        <v>7.3223</v>
      </c>
      <c r="G54" s="258">
        <v>6.7967</v>
      </c>
      <c r="H54" s="321">
        <v>6.5611</v>
      </c>
      <c r="I54" s="259">
        <v>6.6092</v>
      </c>
    </row>
    <row r="55" spans="1:9" s="24" customFormat="1" ht="15" customHeight="1">
      <c r="A55" s="31" t="s">
        <v>281</v>
      </c>
      <c r="B55" s="219">
        <v>96.3743</v>
      </c>
      <c r="C55" s="45">
        <v>96.5414</v>
      </c>
      <c r="D55" s="174">
        <v>96.95</v>
      </c>
      <c r="E55" s="45">
        <v>97.0155</v>
      </c>
      <c r="F55" s="152">
        <v>97.0375</v>
      </c>
      <c r="G55" s="45">
        <v>97.0555</v>
      </c>
      <c r="H55" s="319">
        <v>97.0555</v>
      </c>
      <c r="I55" s="256">
        <v>97.0604</v>
      </c>
    </row>
    <row r="56" spans="1:9" s="24" customFormat="1" ht="7.5" customHeight="1">
      <c r="A56" s="34"/>
      <c r="B56" s="35"/>
      <c r="C56" s="36"/>
      <c r="D56" s="37"/>
      <c r="E56" s="38"/>
      <c r="F56" s="38"/>
      <c r="G56" s="38"/>
      <c r="H56" s="38"/>
      <c r="I56" s="39"/>
    </row>
    <row r="57" spans="2:5" s="40" customFormat="1" ht="7.5" customHeight="1">
      <c r="B57" s="41"/>
      <c r="C57" s="42"/>
      <c r="D57" s="42"/>
      <c r="E57" s="43"/>
    </row>
    <row r="58" spans="1:9" s="322" customFormat="1" ht="15" customHeight="1">
      <c r="A58" s="350" t="s">
        <v>285</v>
      </c>
      <c r="B58" s="351"/>
      <c r="C58" s="351"/>
      <c r="D58" s="351"/>
      <c r="E58" s="351"/>
      <c r="F58" s="351"/>
      <c r="G58" s="351"/>
      <c r="H58" s="351"/>
      <c r="I58" s="351"/>
    </row>
    <row r="59" spans="1:9" s="326" customFormat="1" ht="15" customHeight="1">
      <c r="A59" s="324" t="s">
        <v>286</v>
      </c>
      <c r="B59" s="325"/>
      <c r="C59" s="325"/>
      <c r="D59" s="325"/>
      <c r="E59" s="325"/>
      <c r="F59" s="325"/>
      <c r="G59" s="325"/>
      <c r="H59" s="325"/>
      <c r="I59" s="325"/>
    </row>
    <row r="60" spans="1:9" s="322" customFormat="1" ht="15" customHeight="1">
      <c r="A60" s="347" t="s">
        <v>284</v>
      </c>
      <c r="B60" s="347"/>
      <c r="C60" s="347"/>
      <c r="D60" s="347"/>
      <c r="E60" s="347"/>
      <c r="F60" s="347"/>
      <c r="G60" s="347"/>
      <c r="H60" s="347"/>
      <c r="I60" s="347"/>
    </row>
    <row r="61" spans="1:9" s="326" customFormat="1" ht="15" customHeight="1">
      <c r="A61" s="348" t="s">
        <v>287</v>
      </c>
      <c r="B61" s="349"/>
      <c r="C61" s="349"/>
      <c r="D61" s="349"/>
      <c r="E61" s="349"/>
      <c r="F61" s="349"/>
      <c r="G61" s="349"/>
      <c r="H61" s="349"/>
      <c r="I61" s="349"/>
    </row>
    <row r="62" spans="1:10" s="223" customFormat="1" ht="15" customHeight="1">
      <c r="A62" s="263" t="s">
        <v>282</v>
      </c>
      <c r="B62" s="159"/>
      <c r="C62" s="159"/>
      <c r="D62" s="159"/>
      <c r="E62" s="159"/>
      <c r="F62" s="159"/>
      <c r="G62" s="159"/>
      <c r="H62" s="159"/>
      <c r="I62" s="159"/>
      <c r="J62" s="159"/>
    </row>
    <row r="63" spans="1:5" s="322" customFormat="1" ht="15" customHeight="1">
      <c r="A63" s="177" t="s">
        <v>283</v>
      </c>
      <c r="B63" s="323"/>
      <c r="E63" s="323"/>
    </row>
    <row r="64" spans="2:5" s="2" customFormat="1" ht="15" customHeight="1">
      <c r="B64" s="12"/>
      <c r="E64" s="12"/>
    </row>
    <row r="65" spans="2:5" s="2" customFormat="1" ht="15" customHeight="1">
      <c r="B65" s="12"/>
      <c r="E65" s="12"/>
    </row>
    <row r="66" spans="2:5" s="2" customFormat="1" ht="15" customHeight="1">
      <c r="B66" s="12"/>
      <c r="E66" s="12"/>
    </row>
    <row r="67" spans="2:5" s="2" customFormat="1" ht="15" customHeight="1">
      <c r="B67" s="12"/>
      <c r="E67" s="12"/>
    </row>
    <row r="68" spans="2:5" s="2" customFormat="1" ht="15" customHeight="1">
      <c r="B68" s="12"/>
      <c r="E68" s="12"/>
    </row>
    <row r="69" spans="2:5" s="2" customFormat="1" ht="15" customHeight="1">
      <c r="B69" s="12"/>
      <c r="E69" s="12"/>
    </row>
    <row r="70" spans="2:5" s="2" customFormat="1" ht="15" customHeight="1">
      <c r="B70" s="12"/>
      <c r="E70" s="12"/>
    </row>
    <row r="71" spans="2:5" s="2" customFormat="1" ht="15" customHeight="1">
      <c r="B71" s="12"/>
      <c r="E71" s="12"/>
    </row>
    <row r="72" spans="2:5" s="2" customFormat="1" ht="15" customHeight="1">
      <c r="B72" s="12"/>
      <c r="E72" s="12"/>
    </row>
    <row r="73" spans="2:5" s="2" customFormat="1" ht="15" customHeight="1">
      <c r="B73" s="12"/>
      <c r="E73" s="12"/>
    </row>
    <row r="74" spans="2:5" s="2" customFormat="1" ht="15" customHeight="1">
      <c r="B74" s="12"/>
      <c r="E74" s="12"/>
    </row>
    <row r="75" spans="2:5" s="2" customFormat="1" ht="15" customHeight="1">
      <c r="B75" s="12"/>
      <c r="E75" s="12"/>
    </row>
    <row r="76" spans="2:5" s="2" customFormat="1" ht="15" customHeight="1">
      <c r="B76" s="12"/>
      <c r="E76" s="12"/>
    </row>
    <row r="77" spans="2:5" s="2" customFormat="1" ht="15" customHeight="1">
      <c r="B77" s="12"/>
      <c r="E77" s="12"/>
    </row>
    <row r="78" spans="2:5" s="2" customFormat="1" ht="15" customHeight="1">
      <c r="B78" s="12"/>
      <c r="E78" s="12"/>
    </row>
    <row r="79" spans="2:5" s="2" customFormat="1" ht="15" customHeight="1">
      <c r="B79" s="12"/>
      <c r="E79" s="12"/>
    </row>
    <row r="80" spans="2:5" s="2" customFormat="1" ht="15" customHeight="1">
      <c r="B80" s="12"/>
      <c r="E80" s="12"/>
    </row>
    <row r="81" spans="2:5" s="2" customFormat="1" ht="15" customHeight="1">
      <c r="B81" s="12"/>
      <c r="E81" s="12"/>
    </row>
    <row r="82" spans="2:5" s="2" customFormat="1" ht="15" customHeight="1">
      <c r="B82" s="12"/>
      <c r="E82" s="12"/>
    </row>
    <row r="83" spans="2:5" s="2" customFormat="1" ht="15" customHeight="1">
      <c r="B83" s="12"/>
      <c r="E83" s="12"/>
    </row>
    <row r="84" spans="2:5" s="2" customFormat="1" ht="15" customHeight="1">
      <c r="B84" s="12"/>
      <c r="E84" s="12"/>
    </row>
    <row r="85" spans="2:5" s="2" customFormat="1" ht="15" customHeight="1">
      <c r="B85" s="12"/>
      <c r="E85" s="12"/>
    </row>
    <row r="86" spans="2:5" s="2" customFormat="1" ht="15" customHeight="1">
      <c r="B86" s="12"/>
      <c r="E86" s="12"/>
    </row>
    <row r="87" spans="2:5" s="2" customFormat="1" ht="15" customHeight="1">
      <c r="B87" s="12"/>
      <c r="E87" s="12"/>
    </row>
    <row r="88" spans="2:5" s="2" customFormat="1" ht="15" customHeight="1">
      <c r="B88" s="12"/>
      <c r="E88" s="12"/>
    </row>
    <row r="89" spans="2:5" s="2" customFormat="1" ht="15" customHeight="1">
      <c r="B89" s="12"/>
      <c r="E89" s="12"/>
    </row>
    <row r="90" spans="2:5" s="2" customFormat="1" ht="15" customHeight="1">
      <c r="B90" s="12"/>
      <c r="E90" s="12"/>
    </row>
    <row r="91" spans="2:5" s="2" customFormat="1" ht="15" customHeight="1">
      <c r="B91" s="12"/>
      <c r="E91" s="12"/>
    </row>
    <row r="92" spans="2:5" s="2" customFormat="1" ht="15" customHeight="1">
      <c r="B92" s="12"/>
      <c r="E92" s="12"/>
    </row>
    <row r="93" spans="2:5" s="2" customFormat="1" ht="15" customHeight="1">
      <c r="B93" s="12"/>
      <c r="E93" s="12"/>
    </row>
    <row r="94" spans="2:5" s="2" customFormat="1" ht="15" customHeight="1">
      <c r="B94" s="12"/>
      <c r="E94" s="12"/>
    </row>
    <row r="95" spans="2:5" s="2" customFormat="1" ht="15" customHeight="1">
      <c r="B95" s="12"/>
      <c r="E95" s="12"/>
    </row>
    <row r="96" spans="2:5" s="2" customFormat="1" ht="15" customHeight="1">
      <c r="B96" s="12"/>
      <c r="E96" s="12"/>
    </row>
    <row r="97" spans="2:5" s="2" customFormat="1" ht="15" customHeight="1">
      <c r="B97" s="12"/>
      <c r="E97" s="12"/>
    </row>
    <row r="98" spans="2:5" s="2" customFormat="1" ht="15" customHeight="1">
      <c r="B98" s="12"/>
      <c r="E98" s="12"/>
    </row>
    <row r="99" spans="2:5" s="2" customFormat="1" ht="15" customHeight="1">
      <c r="B99" s="12"/>
      <c r="E99" s="12"/>
    </row>
    <row r="100" spans="2:5" s="2" customFormat="1" ht="15" customHeight="1">
      <c r="B100" s="12"/>
      <c r="E100" s="12"/>
    </row>
    <row r="101" spans="2:5" s="2" customFormat="1" ht="15" customHeight="1">
      <c r="B101" s="12"/>
      <c r="E101" s="12"/>
    </row>
    <row r="102" spans="2:5" s="2" customFormat="1" ht="15" customHeight="1">
      <c r="B102" s="12"/>
      <c r="E102" s="12"/>
    </row>
    <row r="103" spans="2:5" s="2" customFormat="1" ht="15" customHeight="1">
      <c r="B103" s="12"/>
      <c r="E103" s="12"/>
    </row>
    <row r="104" spans="2:5" s="2" customFormat="1" ht="15" customHeight="1">
      <c r="B104" s="12"/>
      <c r="E104" s="12"/>
    </row>
    <row r="105" spans="2:5" s="2" customFormat="1" ht="15" customHeight="1">
      <c r="B105" s="12"/>
      <c r="E105" s="12"/>
    </row>
    <row r="106" spans="2:5" s="2" customFormat="1" ht="15" customHeight="1">
      <c r="B106" s="12"/>
      <c r="E106" s="12"/>
    </row>
    <row r="107" spans="2:5" s="2" customFormat="1" ht="15" customHeight="1">
      <c r="B107" s="12"/>
      <c r="E107" s="12"/>
    </row>
    <row r="108" spans="2:5" s="2" customFormat="1" ht="15" customHeight="1">
      <c r="B108" s="12"/>
      <c r="E108" s="12"/>
    </row>
    <row r="109" spans="2:5" s="2" customFormat="1" ht="15" customHeight="1">
      <c r="B109" s="12"/>
      <c r="E109" s="12"/>
    </row>
  </sheetData>
  <mergeCells count="6">
    <mergeCell ref="A60:I60"/>
    <mergeCell ref="A61:I61"/>
    <mergeCell ref="B12:B13"/>
    <mergeCell ref="C12:C13"/>
    <mergeCell ref="D12:D13"/>
    <mergeCell ref="A58:I58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98" zoomScaleNormal="98" workbookViewId="0" topLeftCell="A1">
      <selection activeCell="B7" sqref="B7"/>
    </sheetView>
  </sheetViews>
  <sheetFormatPr defaultColWidth="9.00390625" defaultRowHeight="16.5"/>
  <cols>
    <col min="1" max="1" width="23.50390625" style="9" customWidth="1"/>
    <col min="2" max="2" width="3.75390625" style="9" customWidth="1"/>
    <col min="3" max="3" width="7.50390625" style="1" customWidth="1"/>
    <col min="4" max="4" width="7.625" style="6" customWidth="1"/>
    <col min="5" max="5" width="7.50390625" style="6" customWidth="1"/>
    <col min="6" max="6" width="8.00390625" style="6" customWidth="1"/>
    <col min="7" max="7" width="7.25390625" style="1" customWidth="1"/>
    <col min="8" max="8" width="7.00390625" style="6" customWidth="1"/>
    <col min="9" max="9" width="7.125" style="6" customWidth="1"/>
    <col min="10" max="10" width="7.50390625" style="6" customWidth="1"/>
    <col min="11" max="11" width="7.25390625" style="6" customWidth="1"/>
    <col min="12" max="16384" width="9.00390625" style="6" customWidth="1"/>
  </cols>
  <sheetData>
    <row r="1" spans="1:12" ht="6" customHeight="1">
      <c r="A1" s="4"/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12" ht="16.5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1:12" ht="16.5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</row>
    <row r="4" spans="1:12" ht="16.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2" ht="10.5" customHeight="1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</row>
    <row r="6" spans="1:12" ht="9.75" customHeight="1">
      <c r="A6" s="4"/>
      <c r="B6" s="4"/>
      <c r="C6" s="4"/>
      <c r="D6" s="5"/>
      <c r="E6" s="5"/>
      <c r="F6" s="5"/>
      <c r="G6" s="5"/>
      <c r="H6" s="5"/>
      <c r="I6" s="5"/>
      <c r="J6" s="5"/>
      <c r="K6" s="5"/>
      <c r="L6" s="5"/>
    </row>
    <row r="7" spans="1:12" ht="9.75" customHeight="1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5"/>
    </row>
    <row r="8" spans="1:7" s="24" customFormat="1" ht="15" customHeight="1">
      <c r="A8" s="49" t="s">
        <v>64</v>
      </c>
      <c r="B8" s="49"/>
      <c r="C8" s="29"/>
      <c r="G8" s="29"/>
    </row>
    <row r="9" spans="3:7" s="24" customFormat="1" ht="12.75" customHeight="1">
      <c r="C9" s="29"/>
      <c r="G9" s="29"/>
    </row>
    <row r="10" spans="1:11" s="24" customFormat="1" ht="15" customHeight="1">
      <c r="A10" s="52"/>
      <c r="B10" s="99"/>
      <c r="C10" s="334">
        <v>1998</v>
      </c>
      <c r="D10" s="336">
        <v>1999</v>
      </c>
      <c r="E10" s="336">
        <v>2000</v>
      </c>
      <c r="F10" s="18">
        <v>2001</v>
      </c>
      <c r="G10" s="17">
        <v>2000</v>
      </c>
      <c r="H10" s="18">
        <v>2000</v>
      </c>
      <c r="I10" s="18">
        <v>2001</v>
      </c>
      <c r="J10" s="18">
        <v>2001</v>
      </c>
      <c r="K10" s="19">
        <v>2001</v>
      </c>
    </row>
    <row r="11" spans="1:11" s="24" customFormat="1" ht="15" customHeight="1">
      <c r="A11" s="35"/>
      <c r="B11" s="37"/>
      <c r="C11" s="335"/>
      <c r="D11" s="337"/>
      <c r="E11" s="337"/>
      <c r="F11" s="196" t="s">
        <v>126</v>
      </c>
      <c r="G11" s="22" t="s">
        <v>2</v>
      </c>
      <c r="H11" s="196" t="s">
        <v>3</v>
      </c>
      <c r="I11" s="196" t="s">
        <v>0</v>
      </c>
      <c r="J11" s="196" t="s">
        <v>1</v>
      </c>
      <c r="K11" s="197" t="s">
        <v>2</v>
      </c>
    </row>
    <row r="12" spans="1:11" s="211" customFormat="1" ht="14.25" customHeight="1">
      <c r="A12" s="264" t="s">
        <v>79</v>
      </c>
      <c r="B12" s="265"/>
      <c r="C12" s="266">
        <v>107.3</v>
      </c>
      <c r="D12" s="266">
        <v>114.2</v>
      </c>
      <c r="E12" s="266">
        <v>114.2</v>
      </c>
      <c r="F12" s="298" t="s">
        <v>165</v>
      </c>
      <c r="G12" s="268">
        <v>112.6</v>
      </c>
      <c r="H12" s="268">
        <v>114.2</v>
      </c>
      <c r="I12" s="268">
        <v>114.9</v>
      </c>
      <c r="J12" s="269">
        <v>115.2</v>
      </c>
      <c r="K12" s="270">
        <v>117.2</v>
      </c>
    </row>
    <row r="13" spans="1:11" s="211" customFormat="1" ht="3.75" customHeight="1">
      <c r="A13" s="271"/>
      <c r="B13" s="265"/>
      <c r="C13" s="272"/>
      <c r="D13" s="272"/>
      <c r="E13" s="272"/>
      <c r="F13" s="267"/>
      <c r="G13" s="266"/>
      <c r="H13" s="266"/>
      <c r="I13" s="266"/>
      <c r="J13" s="266"/>
      <c r="K13" s="267"/>
    </row>
    <row r="14" spans="1:11" s="212" customFormat="1" ht="14.25" customHeight="1">
      <c r="A14" s="273" t="s">
        <v>99</v>
      </c>
      <c r="B14" s="274"/>
      <c r="C14" s="266">
        <v>49.3</v>
      </c>
      <c r="D14" s="266">
        <v>48.3</v>
      </c>
      <c r="E14" s="266">
        <v>49</v>
      </c>
      <c r="F14" s="298" t="s">
        <v>165</v>
      </c>
      <c r="G14" s="266">
        <v>49</v>
      </c>
      <c r="H14" s="266">
        <v>49</v>
      </c>
      <c r="I14" s="266">
        <v>49.1</v>
      </c>
      <c r="J14" s="266">
        <v>49.3</v>
      </c>
      <c r="K14" s="267">
        <v>49.2</v>
      </c>
    </row>
    <row r="15" spans="1:11" s="212" customFormat="1" ht="14.25" customHeight="1">
      <c r="A15" s="273" t="s">
        <v>100</v>
      </c>
      <c r="B15" s="274"/>
      <c r="C15" s="266">
        <v>49.8</v>
      </c>
      <c r="D15" s="266">
        <v>50.9</v>
      </c>
      <c r="E15" s="266">
        <v>50.2</v>
      </c>
      <c r="F15" s="298" t="s">
        <v>165</v>
      </c>
      <c r="G15" s="266">
        <v>50.2</v>
      </c>
      <c r="H15" s="266">
        <v>50.2</v>
      </c>
      <c r="I15" s="266">
        <v>50.1</v>
      </c>
      <c r="J15" s="266">
        <v>49.9</v>
      </c>
      <c r="K15" s="267">
        <v>50</v>
      </c>
    </row>
    <row r="16" spans="1:11" s="212" customFormat="1" ht="6" customHeight="1">
      <c r="A16" s="275"/>
      <c r="B16" s="274"/>
      <c r="C16" s="276"/>
      <c r="D16" s="276"/>
      <c r="E16" s="276"/>
      <c r="F16" s="277"/>
      <c r="G16" s="276"/>
      <c r="H16" s="276"/>
      <c r="I16" s="276"/>
      <c r="J16" s="276"/>
      <c r="K16" s="278"/>
    </row>
    <row r="17" spans="1:11" s="211" customFormat="1" ht="14.25" customHeight="1">
      <c r="A17" s="271" t="s">
        <v>13</v>
      </c>
      <c r="B17" s="265"/>
      <c r="C17" s="279">
        <f>SUM(C19:C20)</f>
        <v>20420</v>
      </c>
      <c r="D17" s="279">
        <f>SUM(D19:D20)</f>
        <v>20938</v>
      </c>
      <c r="E17" s="279">
        <v>24334</v>
      </c>
      <c r="F17" s="279">
        <v>21182</v>
      </c>
      <c r="G17" s="280">
        <f>SUM(G19:G20)</f>
        <v>6549</v>
      </c>
      <c r="H17" s="279">
        <f>SUM(H19:H20)</f>
        <v>6224</v>
      </c>
      <c r="I17" s="279">
        <v>6534</v>
      </c>
      <c r="J17" s="279">
        <v>6954</v>
      </c>
      <c r="K17" s="281">
        <v>7694</v>
      </c>
    </row>
    <row r="18" spans="1:11" s="211" customFormat="1" ht="3.75" customHeight="1">
      <c r="A18" s="271"/>
      <c r="B18" s="265"/>
      <c r="C18" s="282"/>
      <c r="D18" s="282"/>
      <c r="E18" s="282"/>
      <c r="F18" s="279"/>
      <c r="G18" s="283"/>
      <c r="H18" s="284"/>
      <c r="I18" s="284"/>
      <c r="J18" s="284"/>
      <c r="K18" s="285"/>
    </row>
    <row r="19" spans="1:11" s="212" customFormat="1" ht="14.25" customHeight="1">
      <c r="A19" s="273" t="s">
        <v>101</v>
      </c>
      <c r="B19" s="274"/>
      <c r="C19" s="279">
        <v>10209</v>
      </c>
      <c r="D19" s="279">
        <v>10460</v>
      </c>
      <c r="E19" s="279">
        <v>12158</v>
      </c>
      <c r="F19" s="279">
        <v>10589</v>
      </c>
      <c r="G19" s="280">
        <v>3272</v>
      </c>
      <c r="H19" s="279">
        <v>3107</v>
      </c>
      <c r="I19" s="279">
        <v>3270</v>
      </c>
      <c r="J19" s="279">
        <v>3478</v>
      </c>
      <c r="K19" s="281">
        <v>3841</v>
      </c>
    </row>
    <row r="20" spans="1:11" s="211" customFormat="1" ht="14.25" customHeight="1">
      <c r="A20" s="273" t="s">
        <v>102</v>
      </c>
      <c r="B20" s="274"/>
      <c r="C20" s="279">
        <v>10211</v>
      </c>
      <c r="D20" s="279">
        <v>10478</v>
      </c>
      <c r="E20" s="279">
        <v>12176</v>
      </c>
      <c r="F20" s="279">
        <v>10593</v>
      </c>
      <c r="G20" s="280">
        <v>3277</v>
      </c>
      <c r="H20" s="279">
        <v>3117</v>
      </c>
      <c r="I20" s="279">
        <v>3264</v>
      </c>
      <c r="J20" s="279">
        <v>3476</v>
      </c>
      <c r="K20" s="281">
        <v>3853</v>
      </c>
    </row>
    <row r="21" spans="1:11" s="212" customFormat="1" ht="6" customHeight="1">
      <c r="A21" s="271"/>
      <c r="B21" s="265"/>
      <c r="C21" s="286"/>
      <c r="D21" s="286"/>
      <c r="E21" s="286"/>
      <c r="F21" s="287"/>
      <c r="G21" s="288"/>
      <c r="H21" s="287"/>
      <c r="I21" s="287"/>
      <c r="J21" s="287"/>
      <c r="K21" s="289"/>
    </row>
    <row r="22" spans="1:11" s="211" customFormat="1" ht="14.25" customHeight="1">
      <c r="A22" s="264" t="s">
        <v>103</v>
      </c>
      <c r="B22" s="290"/>
      <c r="C22" s="297" t="s">
        <v>164</v>
      </c>
      <c r="D22" s="279">
        <f>SUM(D24:D26)</f>
        <v>427196</v>
      </c>
      <c r="E22" s="279">
        <f>SUM(E24:E26)</f>
        <v>439642</v>
      </c>
      <c r="F22" s="279">
        <v>296538</v>
      </c>
      <c r="G22" s="280">
        <f>SUM(G24:G26)</f>
        <v>120706</v>
      </c>
      <c r="H22" s="279">
        <f>SUM(H24:H26)</f>
        <v>117963</v>
      </c>
      <c r="I22" s="279" t="s">
        <v>153</v>
      </c>
      <c r="J22" s="279">
        <f>SUM(J24:J26)</f>
        <v>97749</v>
      </c>
      <c r="K22" s="281">
        <v>100715</v>
      </c>
    </row>
    <row r="23" spans="1:11" s="211" customFormat="1" ht="3.75" customHeight="1">
      <c r="A23" s="291"/>
      <c r="B23" s="290"/>
      <c r="C23" s="284"/>
      <c r="D23" s="284"/>
      <c r="E23" s="284"/>
      <c r="F23" s="279"/>
      <c r="G23" s="283"/>
      <c r="H23" s="284"/>
      <c r="I23" s="284"/>
      <c r="J23" s="284"/>
      <c r="K23" s="285"/>
    </row>
    <row r="24" spans="1:11" s="211" customFormat="1" ht="14.25" customHeight="1">
      <c r="A24" s="271" t="s">
        <v>154</v>
      </c>
      <c r="B24" s="274"/>
      <c r="C24" s="297" t="s">
        <v>164</v>
      </c>
      <c r="D24" s="279">
        <v>157596</v>
      </c>
      <c r="E24" s="279">
        <v>161172</v>
      </c>
      <c r="F24" s="279">
        <f>SUM(I24:K24)</f>
        <v>114808</v>
      </c>
      <c r="G24" s="280">
        <v>41494</v>
      </c>
      <c r="H24" s="279">
        <v>41899</v>
      </c>
      <c r="I24" s="279">
        <v>39008</v>
      </c>
      <c r="J24" s="279">
        <v>40141</v>
      </c>
      <c r="K24" s="281">
        <v>35659</v>
      </c>
    </row>
    <row r="25" spans="1:11" s="211" customFormat="1" ht="14.25" customHeight="1">
      <c r="A25" s="275" t="s">
        <v>19</v>
      </c>
      <c r="B25" s="274"/>
      <c r="C25" s="297" t="s">
        <v>164</v>
      </c>
      <c r="D25" s="279">
        <v>71018</v>
      </c>
      <c r="E25" s="279">
        <v>82276</v>
      </c>
      <c r="F25" s="279">
        <v>59381</v>
      </c>
      <c r="G25" s="280">
        <v>23868</v>
      </c>
      <c r="H25" s="279">
        <v>20244</v>
      </c>
      <c r="I25" s="279" t="s">
        <v>155</v>
      </c>
      <c r="J25" s="279">
        <v>21008</v>
      </c>
      <c r="K25" s="281">
        <v>20477</v>
      </c>
    </row>
    <row r="26" spans="1:11" s="212" customFormat="1" ht="14.25" customHeight="1">
      <c r="A26" s="275" t="s">
        <v>89</v>
      </c>
      <c r="B26" s="274"/>
      <c r="C26" s="297" t="s">
        <v>164</v>
      </c>
      <c r="D26" s="279">
        <v>198582</v>
      </c>
      <c r="E26" s="279">
        <v>196194</v>
      </c>
      <c r="F26" s="279">
        <f>SUM(I26:K26)</f>
        <v>122349</v>
      </c>
      <c r="G26" s="280">
        <v>55344</v>
      </c>
      <c r="H26" s="279">
        <v>55820</v>
      </c>
      <c r="I26" s="279">
        <v>41170</v>
      </c>
      <c r="J26" s="279">
        <v>36600</v>
      </c>
      <c r="K26" s="281">
        <v>44579</v>
      </c>
    </row>
    <row r="27" spans="1:11" s="212" customFormat="1" ht="14.25" customHeight="1">
      <c r="A27" s="271" t="s">
        <v>156</v>
      </c>
      <c r="B27" s="274"/>
      <c r="C27" s="279"/>
      <c r="D27" s="279"/>
      <c r="E27" s="279"/>
      <c r="F27" s="279"/>
      <c r="G27" s="280"/>
      <c r="H27" s="279"/>
      <c r="I27" s="279"/>
      <c r="J27" s="279"/>
      <c r="K27" s="281"/>
    </row>
    <row r="28" spans="1:11" s="212" customFormat="1" ht="14.25" customHeight="1">
      <c r="A28" s="275" t="s">
        <v>14</v>
      </c>
      <c r="B28" s="292"/>
      <c r="C28" s="297" t="s">
        <v>164</v>
      </c>
      <c r="D28" s="279">
        <f>90680+44978+21334+848</f>
        <v>157840</v>
      </c>
      <c r="E28" s="279">
        <f>88029+45559+24126+362</f>
        <v>158076</v>
      </c>
      <c r="F28" s="279">
        <v>113761</v>
      </c>
      <c r="G28" s="280">
        <f>22580+13555+5904+119</f>
        <v>42158</v>
      </c>
      <c r="H28" s="279">
        <f>23329+10435+9117+156</f>
        <v>43037</v>
      </c>
      <c r="I28" s="279" t="s">
        <v>157</v>
      </c>
      <c r="J28" s="279">
        <v>40484</v>
      </c>
      <c r="K28" s="281">
        <v>39330</v>
      </c>
    </row>
    <row r="29" spans="1:12" s="212" customFormat="1" ht="14.25" customHeight="1">
      <c r="A29" s="275" t="s">
        <v>15</v>
      </c>
      <c r="B29" s="292"/>
      <c r="C29" s="297" t="s">
        <v>164</v>
      </c>
      <c r="D29" s="279">
        <f>63151+22136+77449+10874</f>
        <v>173610</v>
      </c>
      <c r="E29" s="279">
        <f>70503+31989+73697+10692</f>
        <v>186881</v>
      </c>
      <c r="F29" s="279">
        <v>133186</v>
      </c>
      <c r="G29" s="280">
        <f>18347+8958+21596+2935</f>
        <v>51836</v>
      </c>
      <c r="H29" s="279">
        <f>17693+8339+19354+3034</f>
        <v>48420</v>
      </c>
      <c r="I29" s="279">
        <f>18391+7451+14885+3321</f>
        <v>44048</v>
      </c>
      <c r="J29" s="279">
        <v>41546</v>
      </c>
      <c r="K29" s="281">
        <v>47592</v>
      </c>
      <c r="L29" s="101"/>
    </row>
    <row r="30" spans="1:12" s="212" customFormat="1" ht="14.25" customHeight="1">
      <c r="A30" s="275" t="s">
        <v>16</v>
      </c>
      <c r="B30" s="292"/>
      <c r="C30" s="297" t="s">
        <v>164</v>
      </c>
      <c r="D30" s="279">
        <f>3765+3904+5278+82799</f>
        <v>95746</v>
      </c>
      <c r="E30" s="279">
        <f>2640+4505+6105+74673</f>
        <v>87923</v>
      </c>
      <c r="F30" s="279">
        <v>46609</v>
      </c>
      <c r="G30" s="280">
        <f>567+1316+1758+19310</f>
        <v>22951</v>
      </c>
      <c r="H30" s="279">
        <f>877+1470+1398+21536</f>
        <v>25281</v>
      </c>
      <c r="I30" s="279">
        <f>832+952+1295+15777</f>
        <v>18856</v>
      </c>
      <c r="J30" s="279">
        <v>14286</v>
      </c>
      <c r="K30" s="281">
        <v>13467</v>
      </c>
      <c r="L30" s="101"/>
    </row>
    <row r="31" spans="1:11" s="212" customFormat="1" ht="14.25" customHeight="1">
      <c r="A31" s="273" t="s">
        <v>104</v>
      </c>
      <c r="B31" s="292"/>
      <c r="C31" s="297" t="s">
        <v>165</v>
      </c>
      <c r="D31" s="297" t="s">
        <v>165</v>
      </c>
      <c r="E31" s="279">
        <f>223+680+5859</f>
        <v>6762</v>
      </c>
      <c r="F31" s="279">
        <v>2982</v>
      </c>
      <c r="G31" s="280">
        <f>39+4+3718</f>
        <v>3761</v>
      </c>
      <c r="H31" s="279">
        <v>1225</v>
      </c>
      <c r="I31" s="279">
        <f>63+520+640</f>
        <v>1223</v>
      </c>
      <c r="J31" s="279">
        <v>1433</v>
      </c>
      <c r="K31" s="281">
        <v>326</v>
      </c>
    </row>
    <row r="32" spans="1:11" s="212" customFormat="1" ht="6" customHeight="1">
      <c r="A32" s="293"/>
      <c r="B32" s="292"/>
      <c r="C32" s="279"/>
      <c r="D32" s="279"/>
      <c r="E32" s="279"/>
      <c r="F32" s="279"/>
      <c r="G32" s="280"/>
      <c r="H32" s="279"/>
      <c r="I32" s="279"/>
      <c r="J32" s="279"/>
      <c r="K32" s="281"/>
    </row>
    <row r="33" spans="1:11" s="212" customFormat="1" ht="14.25" customHeight="1">
      <c r="A33" s="264" t="s">
        <v>90</v>
      </c>
      <c r="B33" s="292"/>
      <c r="C33" s="286"/>
      <c r="D33" s="286"/>
      <c r="E33" s="286"/>
      <c r="F33" s="279"/>
      <c r="G33" s="288"/>
      <c r="H33" s="286"/>
      <c r="I33" s="287"/>
      <c r="J33" s="279"/>
      <c r="K33" s="281"/>
    </row>
    <row r="34" spans="1:11" s="212" customFormat="1" ht="14.25" customHeight="1">
      <c r="A34" s="264" t="s">
        <v>105</v>
      </c>
      <c r="B34" s="292"/>
      <c r="C34" s="297" t="s">
        <v>164</v>
      </c>
      <c r="D34" s="279">
        <f>SUM(D36:D38)</f>
        <v>98986</v>
      </c>
      <c r="E34" s="279">
        <f>SUM(E36:E38)</f>
        <v>102113</v>
      </c>
      <c r="F34" s="279">
        <v>70786</v>
      </c>
      <c r="G34" s="280">
        <f>SUM(G36:G38)</f>
        <v>30215</v>
      </c>
      <c r="H34" s="279">
        <f>SUM(H36:H38)</f>
        <v>24435</v>
      </c>
      <c r="I34" s="279">
        <f>SUM(I36:I38)</f>
        <v>19847</v>
      </c>
      <c r="J34" s="279">
        <v>24584</v>
      </c>
      <c r="K34" s="281">
        <v>26356</v>
      </c>
    </row>
    <row r="35" spans="1:11" s="212" customFormat="1" ht="3.75" customHeight="1">
      <c r="A35" s="271"/>
      <c r="B35" s="292"/>
      <c r="C35" s="279"/>
      <c r="D35" s="279"/>
      <c r="E35" s="279"/>
      <c r="F35" s="279"/>
      <c r="G35" s="280"/>
      <c r="H35" s="279"/>
      <c r="I35" s="279"/>
      <c r="J35" s="279"/>
      <c r="K35" s="281"/>
    </row>
    <row r="36" spans="1:11" s="212" customFormat="1" ht="14.25" customHeight="1">
      <c r="A36" s="271" t="s">
        <v>154</v>
      </c>
      <c r="B36" s="292"/>
      <c r="C36" s="297" t="s">
        <v>164</v>
      </c>
      <c r="D36" s="279">
        <f>26305+13502</f>
        <v>39807</v>
      </c>
      <c r="E36" s="279">
        <f>26134+15511</f>
        <v>41645</v>
      </c>
      <c r="F36" s="279">
        <v>31247</v>
      </c>
      <c r="G36" s="280">
        <f>7570+4446</f>
        <v>12016</v>
      </c>
      <c r="H36" s="279">
        <f>6461+3380</f>
        <v>9841</v>
      </c>
      <c r="I36" s="279">
        <f>5570+3110</f>
        <v>8680</v>
      </c>
      <c r="J36" s="279">
        <v>11155</v>
      </c>
      <c r="K36" s="281">
        <v>11412</v>
      </c>
    </row>
    <row r="37" spans="1:11" s="213" customFormat="1" ht="14.25" customHeight="1">
      <c r="A37" s="275" t="s">
        <v>19</v>
      </c>
      <c r="B37" s="292"/>
      <c r="C37" s="297" t="s">
        <v>164</v>
      </c>
      <c r="D37" s="279">
        <f>29199+18637</f>
        <v>47836</v>
      </c>
      <c r="E37" s="279">
        <f>30880+18759</f>
        <v>49639</v>
      </c>
      <c r="F37" s="279">
        <v>33562</v>
      </c>
      <c r="G37" s="280">
        <f>9620+5505</f>
        <v>15125</v>
      </c>
      <c r="H37" s="279">
        <f>7432+4344</f>
        <v>11776</v>
      </c>
      <c r="I37" s="279">
        <f>5756+3533</f>
        <v>9289</v>
      </c>
      <c r="J37" s="279">
        <v>11434</v>
      </c>
      <c r="K37" s="281">
        <v>12838</v>
      </c>
    </row>
    <row r="38" spans="1:11" s="213" customFormat="1" ht="14.25" customHeight="1">
      <c r="A38" s="275" t="s">
        <v>89</v>
      </c>
      <c r="B38" s="292"/>
      <c r="C38" s="297" t="s">
        <v>164</v>
      </c>
      <c r="D38" s="279">
        <f>2147+7789+58+1349</f>
        <v>11343</v>
      </c>
      <c r="E38" s="279">
        <f>2411+7169+5+1244</f>
        <v>10829</v>
      </c>
      <c r="F38" s="279">
        <v>5977</v>
      </c>
      <c r="G38" s="280">
        <f>627+2130+5+312</f>
        <v>3074</v>
      </c>
      <c r="H38" s="279">
        <f>785+1753+280</f>
        <v>2818</v>
      </c>
      <c r="I38" s="279">
        <f>452+1148+278</f>
        <v>1878</v>
      </c>
      <c r="J38" s="279">
        <v>1995</v>
      </c>
      <c r="K38" s="281">
        <v>2105</v>
      </c>
    </row>
    <row r="39" spans="1:11" s="213" customFormat="1" ht="14.25" customHeight="1">
      <c r="A39" s="271" t="s">
        <v>156</v>
      </c>
      <c r="B39" s="292"/>
      <c r="C39" s="279"/>
      <c r="D39" s="279"/>
      <c r="E39" s="279"/>
      <c r="F39" s="279"/>
      <c r="G39" s="280"/>
      <c r="H39" s="279"/>
      <c r="I39" s="279"/>
      <c r="J39" s="279"/>
      <c r="K39" s="281"/>
    </row>
    <row r="40" spans="1:11" s="213" customFormat="1" ht="14.25" customHeight="1">
      <c r="A40" s="275" t="s">
        <v>14</v>
      </c>
      <c r="B40" s="292"/>
      <c r="C40" s="297" t="s">
        <v>164</v>
      </c>
      <c r="D40" s="279">
        <f>26305+29199+2147+58</f>
        <v>57709</v>
      </c>
      <c r="E40" s="279">
        <f>26134+30880+2411+5</f>
        <v>59430</v>
      </c>
      <c r="F40" s="279">
        <v>43848</v>
      </c>
      <c r="G40" s="280">
        <f>7570+9620+627+5</f>
        <v>17822</v>
      </c>
      <c r="H40" s="279">
        <f>6461+7432+785</f>
        <v>14678</v>
      </c>
      <c r="I40" s="279">
        <f>5570+5756+452</f>
        <v>11778</v>
      </c>
      <c r="J40" s="279">
        <v>15410</v>
      </c>
      <c r="K40" s="281">
        <v>16659</v>
      </c>
    </row>
    <row r="41" spans="1:11" s="213" customFormat="1" ht="14.25" customHeight="1">
      <c r="A41" s="275" t="s">
        <v>15</v>
      </c>
      <c r="B41" s="292"/>
      <c r="C41" s="297" t="s">
        <v>164</v>
      </c>
      <c r="D41" s="279">
        <f>13502+18637+7789+1349</f>
        <v>41277</v>
      </c>
      <c r="E41" s="279">
        <f>15511+18759+7169+1244</f>
        <v>42683</v>
      </c>
      <c r="F41" s="281">
        <v>26938</v>
      </c>
      <c r="G41" s="279">
        <f>4446+5505+2130+312</f>
        <v>12393</v>
      </c>
      <c r="H41" s="279">
        <f>3380+4344+1753+280</f>
        <v>9757</v>
      </c>
      <c r="I41" s="279">
        <f>3110+3533+1148+278</f>
        <v>8069</v>
      </c>
      <c r="J41" s="279">
        <v>9174</v>
      </c>
      <c r="K41" s="281">
        <v>9696</v>
      </c>
    </row>
    <row r="42" spans="1:11" s="213" customFormat="1" ht="6" customHeight="1">
      <c r="A42" s="275"/>
      <c r="B42" s="292"/>
      <c r="C42" s="294"/>
      <c r="D42" s="294"/>
      <c r="E42" s="294"/>
      <c r="F42" s="295"/>
      <c r="G42" s="294"/>
      <c r="H42" s="294"/>
      <c r="I42" s="294"/>
      <c r="J42" s="279"/>
      <c r="K42" s="281"/>
    </row>
    <row r="43" spans="1:11" s="213" customFormat="1" ht="14.25" customHeight="1">
      <c r="A43" s="264" t="s">
        <v>106</v>
      </c>
      <c r="B43" s="296"/>
      <c r="C43" s="266">
        <f>SUM(C45:C46)</f>
        <v>47651.8</v>
      </c>
      <c r="D43" s="266">
        <f>SUM(D45:D46)</f>
        <v>40360.2</v>
      </c>
      <c r="E43" s="266">
        <v>51632.7</v>
      </c>
      <c r="F43" s="267">
        <v>36638.3</v>
      </c>
      <c r="G43" s="266">
        <f>SUM(G45:G46)</f>
        <v>13340.2</v>
      </c>
      <c r="H43" s="266">
        <f>SUM(H45:H46)</f>
        <v>14996.7</v>
      </c>
      <c r="I43" s="266">
        <v>11201.6</v>
      </c>
      <c r="J43" s="266">
        <v>12852</v>
      </c>
      <c r="K43" s="267">
        <v>12584.7</v>
      </c>
    </row>
    <row r="44" spans="1:11" s="213" customFormat="1" ht="3.75" customHeight="1">
      <c r="A44" s="271"/>
      <c r="B44" s="296"/>
      <c r="C44" s="266"/>
      <c r="D44" s="266"/>
      <c r="E44" s="266"/>
      <c r="F44" s="267"/>
      <c r="G44" s="266"/>
      <c r="H44" s="266"/>
      <c r="I44" s="266"/>
      <c r="J44" s="266"/>
      <c r="K44" s="267"/>
    </row>
    <row r="45" spans="1:11" s="213" customFormat="1" ht="14.25" customHeight="1">
      <c r="A45" s="271" t="s">
        <v>154</v>
      </c>
      <c r="B45" s="278"/>
      <c r="C45" s="266">
        <v>18840.2</v>
      </c>
      <c r="D45" s="266">
        <v>13673.6</v>
      </c>
      <c r="E45" s="266">
        <v>16148.9</v>
      </c>
      <c r="F45" s="267">
        <v>13298</v>
      </c>
      <c r="G45" s="266">
        <v>4083.3</v>
      </c>
      <c r="H45" s="266">
        <v>4465.3</v>
      </c>
      <c r="I45" s="266">
        <v>4035.2</v>
      </c>
      <c r="J45" s="266">
        <v>4572.1</v>
      </c>
      <c r="K45" s="267">
        <v>4690.6</v>
      </c>
    </row>
    <row r="46" spans="1:11" s="213" customFormat="1" ht="14.25" customHeight="1">
      <c r="A46" s="275" t="s">
        <v>19</v>
      </c>
      <c r="B46" s="278"/>
      <c r="C46" s="266">
        <v>28811.6</v>
      </c>
      <c r="D46" s="266">
        <v>26686.6</v>
      </c>
      <c r="E46" s="266">
        <v>35483.8</v>
      </c>
      <c r="F46" s="267">
        <v>23340.3</v>
      </c>
      <c r="G46" s="266">
        <v>9256.9</v>
      </c>
      <c r="H46" s="266">
        <v>10531.4</v>
      </c>
      <c r="I46" s="266">
        <v>7166.3</v>
      </c>
      <c r="J46" s="266">
        <v>8279.9</v>
      </c>
      <c r="K46" s="267">
        <v>7894</v>
      </c>
    </row>
    <row r="47" spans="1:11" ht="6.75" customHeight="1">
      <c r="A47" s="103"/>
      <c r="B47" s="39"/>
      <c r="C47" s="38"/>
      <c r="D47" s="38"/>
      <c r="E47" s="38"/>
      <c r="F47" s="39"/>
      <c r="G47" s="38"/>
      <c r="H47" s="38"/>
      <c r="I47" s="38"/>
      <c r="J47" s="38"/>
      <c r="K47" s="39"/>
    </row>
    <row r="48" spans="1:11" ht="14.25" customHeight="1">
      <c r="A48" s="165" t="s">
        <v>75</v>
      </c>
      <c r="B48" s="50"/>
      <c r="C48" s="165" t="s">
        <v>77</v>
      </c>
      <c r="D48" s="50"/>
      <c r="E48" s="50"/>
      <c r="F48" s="50"/>
      <c r="G48" s="177" t="s">
        <v>88</v>
      </c>
      <c r="H48" s="50"/>
      <c r="I48" s="50"/>
      <c r="J48" s="50"/>
      <c r="K48" s="50"/>
    </row>
    <row r="49" spans="1:11" ht="14.25" customHeight="1">
      <c r="A49" s="249" t="s">
        <v>107</v>
      </c>
      <c r="B49" s="50"/>
      <c r="C49" s="107"/>
      <c r="D49" s="50"/>
      <c r="E49" s="50"/>
      <c r="F49" s="50"/>
      <c r="G49" s="44"/>
      <c r="H49" s="50"/>
      <c r="I49" s="50"/>
      <c r="J49" s="50"/>
      <c r="K49" s="50"/>
    </row>
    <row r="50" spans="1:11" ht="16.5">
      <c r="A50" s="51"/>
      <c r="B50" s="50"/>
      <c r="C50" s="44"/>
      <c r="D50" s="50"/>
      <c r="E50" s="50"/>
      <c r="F50" s="50"/>
      <c r="G50" s="44"/>
      <c r="H50" s="50"/>
      <c r="I50" s="50"/>
      <c r="J50" s="50"/>
      <c r="K50" s="50"/>
    </row>
    <row r="51" spans="1:11" ht="16.5">
      <c r="A51" s="49" t="s">
        <v>65</v>
      </c>
      <c r="B51" s="49"/>
      <c r="C51" s="29"/>
      <c r="D51" s="24"/>
      <c r="E51" s="24"/>
      <c r="F51" s="24"/>
      <c r="G51" s="29"/>
      <c r="H51" s="24"/>
      <c r="I51" s="24"/>
      <c r="J51" s="24"/>
      <c r="K51" s="24"/>
    </row>
    <row r="52" spans="1:11" ht="16.5">
      <c r="A52" s="24"/>
      <c r="B52" s="24"/>
      <c r="C52" s="29"/>
      <c r="D52" s="24"/>
      <c r="E52" s="24"/>
      <c r="F52" s="24"/>
      <c r="G52" s="29"/>
      <c r="H52" s="24"/>
      <c r="I52" s="24"/>
      <c r="J52" s="24"/>
      <c r="K52" s="24"/>
    </row>
    <row r="53" spans="1:11" ht="16.5">
      <c r="A53" s="52"/>
      <c r="B53" s="99"/>
      <c r="C53" s="334">
        <v>1998</v>
      </c>
      <c r="D53" s="336">
        <v>1999</v>
      </c>
      <c r="E53" s="336">
        <v>2000</v>
      </c>
      <c r="F53" s="19">
        <v>2001</v>
      </c>
      <c r="G53" s="18">
        <v>2000</v>
      </c>
      <c r="H53" s="18">
        <v>2000</v>
      </c>
      <c r="I53" s="18">
        <v>2001</v>
      </c>
      <c r="J53" s="18">
        <v>2001</v>
      </c>
      <c r="K53" s="19">
        <v>2001</v>
      </c>
    </row>
    <row r="54" spans="1:11" ht="16.5">
      <c r="A54" s="35"/>
      <c r="B54" s="37"/>
      <c r="C54" s="335"/>
      <c r="D54" s="337"/>
      <c r="E54" s="337"/>
      <c r="F54" s="197" t="s">
        <v>126</v>
      </c>
      <c r="G54" s="23" t="s">
        <v>2</v>
      </c>
      <c r="H54" s="196" t="s">
        <v>3</v>
      </c>
      <c r="I54" s="196" t="s">
        <v>0</v>
      </c>
      <c r="J54" s="196" t="s">
        <v>1</v>
      </c>
      <c r="K54" s="197" t="s">
        <v>2</v>
      </c>
    </row>
    <row r="55" spans="1:11" s="213" customFormat="1" ht="14.25" customHeight="1">
      <c r="A55" s="271" t="s">
        <v>158</v>
      </c>
      <c r="B55" s="265"/>
      <c r="C55" s="269">
        <v>173.9</v>
      </c>
      <c r="D55" s="269">
        <v>178.4</v>
      </c>
      <c r="E55" s="269">
        <v>176.8</v>
      </c>
      <c r="F55" s="300" t="s">
        <v>165</v>
      </c>
      <c r="G55" s="269">
        <v>177</v>
      </c>
      <c r="H55" s="269">
        <v>176.8</v>
      </c>
      <c r="I55" s="269">
        <v>177.1</v>
      </c>
      <c r="J55" s="269">
        <v>176.8</v>
      </c>
      <c r="K55" s="270">
        <v>177</v>
      </c>
    </row>
    <row r="56" spans="1:11" s="213" customFormat="1" ht="6" customHeight="1">
      <c r="A56" s="271"/>
      <c r="B56" s="265"/>
      <c r="C56" s="266"/>
      <c r="D56" s="266"/>
      <c r="E56" s="266"/>
      <c r="F56" s="267"/>
      <c r="G56" s="266"/>
      <c r="H56" s="266"/>
      <c r="I56" s="266"/>
      <c r="J56" s="266"/>
      <c r="K56" s="267"/>
    </row>
    <row r="57" spans="1:11" s="213" customFormat="1" ht="14.25" customHeight="1">
      <c r="A57" s="271" t="s">
        <v>159</v>
      </c>
      <c r="B57" s="265"/>
      <c r="C57" s="266">
        <v>77.2</v>
      </c>
      <c r="D57" s="266">
        <v>121.6</v>
      </c>
      <c r="E57" s="266">
        <v>144</v>
      </c>
      <c r="F57" s="300" t="s">
        <v>165</v>
      </c>
      <c r="G57" s="266">
        <v>140.2</v>
      </c>
      <c r="H57" s="266">
        <v>144</v>
      </c>
      <c r="I57" s="266">
        <v>149.7</v>
      </c>
      <c r="J57" s="266">
        <v>157.9</v>
      </c>
      <c r="K57" s="267">
        <v>178.9</v>
      </c>
    </row>
    <row r="58" spans="1:11" s="213" customFormat="1" ht="6" customHeight="1">
      <c r="A58" s="271"/>
      <c r="B58" s="265"/>
      <c r="C58" s="266"/>
      <c r="D58" s="266"/>
      <c r="E58" s="266"/>
      <c r="F58" s="267"/>
      <c r="G58" s="266"/>
      <c r="H58" s="266"/>
      <c r="I58" s="266"/>
      <c r="J58" s="266"/>
      <c r="K58" s="267"/>
    </row>
    <row r="59" spans="1:11" s="213" customFormat="1" ht="14.25" customHeight="1">
      <c r="A59" s="271" t="s">
        <v>160</v>
      </c>
      <c r="B59" s="265"/>
      <c r="C59" s="299" t="s">
        <v>164</v>
      </c>
      <c r="D59" s="299" t="s">
        <v>164</v>
      </c>
      <c r="E59" s="266" t="s">
        <v>161</v>
      </c>
      <c r="F59" s="300" t="s">
        <v>165</v>
      </c>
      <c r="G59" s="266">
        <v>13.5</v>
      </c>
      <c r="H59" s="266" t="s">
        <v>161</v>
      </c>
      <c r="I59" s="266">
        <v>8.8</v>
      </c>
      <c r="J59" s="266">
        <v>8.5</v>
      </c>
      <c r="K59" s="267">
        <v>8.2</v>
      </c>
    </row>
    <row r="60" spans="1:11" s="213" customFormat="1" ht="6" customHeight="1">
      <c r="A60" s="271"/>
      <c r="B60" s="265"/>
      <c r="C60" s="266"/>
      <c r="D60" s="266"/>
      <c r="E60" s="266"/>
      <c r="F60" s="267"/>
      <c r="G60" s="266"/>
      <c r="H60" s="266"/>
      <c r="I60" s="266"/>
      <c r="J60" s="266"/>
      <c r="K60" s="267"/>
    </row>
    <row r="61" spans="1:11" s="213" customFormat="1" ht="14.25" customHeight="1">
      <c r="A61" s="271" t="s">
        <v>162</v>
      </c>
      <c r="B61" s="265"/>
      <c r="C61" s="266">
        <v>9.5</v>
      </c>
      <c r="D61" s="266">
        <v>17</v>
      </c>
      <c r="E61" s="266">
        <v>27.3</v>
      </c>
      <c r="F61" s="300" t="s">
        <v>165</v>
      </c>
      <c r="G61" s="266">
        <v>24.4</v>
      </c>
      <c r="H61" s="266">
        <v>27.3</v>
      </c>
      <c r="I61" s="266">
        <v>29</v>
      </c>
      <c r="J61" s="266">
        <v>30.2</v>
      </c>
      <c r="K61" s="267">
        <v>33.3</v>
      </c>
    </row>
    <row r="62" spans="1:11" s="213" customFormat="1" ht="6" customHeight="1">
      <c r="A62" s="271"/>
      <c r="B62" s="265"/>
      <c r="C62" s="266"/>
      <c r="D62" s="266"/>
      <c r="E62" s="266"/>
      <c r="F62" s="267"/>
      <c r="G62" s="266"/>
      <c r="H62" s="266"/>
      <c r="I62" s="266"/>
      <c r="J62" s="266"/>
      <c r="K62" s="267"/>
    </row>
    <row r="63" spans="1:11" s="213" customFormat="1" ht="14.25" customHeight="1">
      <c r="A63" s="271" t="s">
        <v>163</v>
      </c>
      <c r="B63" s="265"/>
      <c r="C63" s="266">
        <v>13032.7</v>
      </c>
      <c r="D63" s="266">
        <v>14277.6</v>
      </c>
      <c r="E63" s="266">
        <v>15884.6</v>
      </c>
      <c r="F63" s="267">
        <v>14989.5</v>
      </c>
      <c r="G63" s="266">
        <v>3974.2</v>
      </c>
      <c r="H63" s="266">
        <v>4415.4</v>
      </c>
      <c r="I63" s="266">
        <v>4404.8</v>
      </c>
      <c r="J63" s="266">
        <v>4844.9</v>
      </c>
      <c r="K63" s="267">
        <v>5739.8</v>
      </c>
    </row>
    <row r="64" spans="1:11" ht="6" customHeight="1">
      <c r="A64" s="103"/>
      <c r="B64" s="39"/>
      <c r="C64" s="104"/>
      <c r="D64" s="105"/>
      <c r="E64" s="105"/>
      <c r="F64" s="106"/>
      <c r="G64" s="104"/>
      <c r="H64" s="105"/>
      <c r="I64" s="105"/>
      <c r="J64" s="105"/>
      <c r="K64" s="106"/>
    </row>
    <row r="65" spans="1:7" ht="14.25" customHeight="1">
      <c r="A65" s="165" t="s">
        <v>76</v>
      </c>
      <c r="C65" s="165" t="s">
        <v>77</v>
      </c>
      <c r="G65" s="177" t="s">
        <v>88</v>
      </c>
    </row>
  </sheetData>
  <mergeCells count="6">
    <mergeCell ref="C10:C11"/>
    <mergeCell ref="D10:D11"/>
    <mergeCell ref="E10:E11"/>
    <mergeCell ref="C53:C54"/>
    <mergeCell ref="D53:D54"/>
    <mergeCell ref="E53:E54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PC9126</cp:lastModifiedBy>
  <cp:lastPrinted>2001-12-07T04:57:22Z</cp:lastPrinted>
  <dcterms:created xsi:type="dcterms:W3CDTF">2000-03-28T09:41:02Z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