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8505" windowHeight="4575" tabRatio="601" activeTab="0"/>
  </bookViews>
  <sheets>
    <sheet name="1" sheetId="1" r:id="rId1"/>
    <sheet name="2" sheetId="2" r:id="rId2"/>
    <sheet name="3" sheetId="3" r:id="rId3"/>
    <sheet name="4-5" sheetId="4" r:id="rId4"/>
    <sheet name="6" sheetId="5" r:id="rId5"/>
    <sheet name="7-8" sheetId="6" r:id="rId6"/>
    <sheet name="9-10" sheetId="7" r:id="rId7"/>
    <sheet name="11" sheetId="8" r:id="rId8"/>
    <sheet name="12" sheetId="9" r:id="rId9"/>
    <sheet name="13" sheetId="10" r:id="rId10"/>
    <sheet name="14" sheetId="11" r:id="rId11"/>
    <sheet name="15-16" sheetId="12" r:id="rId12"/>
    <sheet name="17-18" sheetId="13" r:id="rId13"/>
    <sheet name="19" sheetId="14" r:id="rId14"/>
    <sheet name="20" sheetId="15" r:id="rId15"/>
    <sheet name="21" sheetId="16" r:id="rId16"/>
  </sheets>
  <definedNames>
    <definedName name="_xlnm.Print_Area" localSheetId="0">'1'!$A$1:$DJ$76</definedName>
  </definedNames>
  <calcPr fullCalcOnLoad="1"/>
</workbook>
</file>

<file path=xl/sharedStrings.xml><?xml version="1.0" encoding="utf-8"?>
<sst xmlns="http://schemas.openxmlformats.org/spreadsheetml/2006/main" count="1461" uniqueCount="756">
  <si>
    <t>因交通意外而導致現場即時死亡或事發當月死亡之事故宗數</t>
  </si>
  <si>
    <t>Vítimas mortais no mês de ocorrência do acidente em que estiveram envolvidas</t>
  </si>
  <si>
    <t>b</t>
  </si>
  <si>
    <t>因交通意外而在參考月份內死亡以及參考月份前發生交通意外引致受傷而延至參考月份才告死亡的人數總和</t>
  </si>
  <si>
    <t>Inclui as pessoas que faleceram devido a acidente ocorrido no mês de referência e nos meses anteriores</t>
  </si>
  <si>
    <r>
      <t>運</t>
    </r>
    <r>
      <rPr>
        <b/>
        <sz val="16"/>
        <rFont val="Times New Roman"/>
        <family val="1"/>
      </rPr>
      <t xml:space="preserve"> </t>
    </r>
    <r>
      <rPr>
        <b/>
        <sz val="16"/>
        <rFont val="標楷體"/>
        <family val="4"/>
      </rPr>
      <t>輸</t>
    </r>
    <r>
      <rPr>
        <b/>
        <sz val="16"/>
        <rFont val="Times New Roman"/>
        <family val="1"/>
      </rPr>
      <t xml:space="preserve"> </t>
    </r>
    <r>
      <rPr>
        <b/>
        <sz val="16"/>
        <rFont val="標楷體"/>
        <family val="4"/>
      </rPr>
      <t>及</t>
    </r>
    <r>
      <rPr>
        <b/>
        <sz val="16"/>
        <rFont val="Times New Roman"/>
        <family val="1"/>
      </rPr>
      <t xml:space="preserve"> </t>
    </r>
    <r>
      <rPr>
        <b/>
        <sz val="16"/>
        <rFont val="標楷體"/>
        <family val="4"/>
      </rPr>
      <t>通</t>
    </r>
    <r>
      <rPr>
        <b/>
        <sz val="16"/>
        <rFont val="Times New Roman"/>
        <family val="1"/>
      </rPr>
      <t xml:space="preserve"> </t>
    </r>
    <r>
      <rPr>
        <b/>
        <sz val="16"/>
        <rFont val="標楷體"/>
        <family val="4"/>
      </rPr>
      <t>訊</t>
    </r>
    <r>
      <rPr>
        <b/>
        <sz val="16"/>
        <rFont val="Times New Roman"/>
        <family val="1"/>
      </rPr>
      <t xml:space="preserve"> </t>
    </r>
    <r>
      <rPr>
        <b/>
        <sz val="16"/>
        <rFont val="標楷體"/>
        <family val="4"/>
      </rPr>
      <t>統</t>
    </r>
    <r>
      <rPr>
        <b/>
        <sz val="16"/>
        <rFont val="Times New Roman"/>
        <family val="1"/>
      </rPr>
      <t xml:space="preserve"> </t>
    </r>
    <r>
      <rPr>
        <b/>
        <sz val="16"/>
        <rFont val="標楷體"/>
        <family val="4"/>
      </rPr>
      <t>計</t>
    </r>
  </si>
  <si>
    <r>
      <t>數目</t>
    </r>
    <r>
      <rPr>
        <sz val="13"/>
        <rFont val="Times New Roman"/>
        <family val="1"/>
      </rPr>
      <t xml:space="preserve">  Nº</t>
    </r>
  </si>
  <si>
    <r>
      <t>出發地</t>
    </r>
    <r>
      <rPr>
        <sz val="13"/>
        <rFont val="Times New Roman"/>
        <family val="1"/>
      </rPr>
      <t xml:space="preserve">     Origem</t>
    </r>
  </si>
  <si>
    <t>中國大陸</t>
  </si>
  <si>
    <t>泰國</t>
  </si>
  <si>
    <t>菲律賓</t>
  </si>
  <si>
    <t>新加坡</t>
  </si>
  <si>
    <t>Taiwan</t>
  </si>
  <si>
    <t>Tailândia</t>
  </si>
  <si>
    <t>Filipinas</t>
  </si>
  <si>
    <t>Singapura</t>
  </si>
  <si>
    <r>
      <t>目的地</t>
    </r>
    <r>
      <rPr>
        <sz val="13"/>
        <rFont val="Times New Roman"/>
        <family val="1"/>
      </rPr>
      <t xml:space="preserve">     Destino</t>
    </r>
  </si>
  <si>
    <t>美國</t>
  </si>
  <si>
    <t>EUA</t>
  </si>
  <si>
    <r>
      <t>運</t>
    </r>
    <r>
      <rPr>
        <b/>
        <sz val="15"/>
        <rFont val="Times New Roman"/>
        <family val="1"/>
      </rPr>
      <t xml:space="preserve"> </t>
    </r>
    <r>
      <rPr>
        <b/>
        <sz val="15"/>
        <rFont val="標楷體"/>
        <family val="4"/>
      </rPr>
      <t>輸</t>
    </r>
    <r>
      <rPr>
        <b/>
        <sz val="15"/>
        <rFont val="Times New Roman"/>
        <family val="1"/>
      </rPr>
      <t xml:space="preserve"> </t>
    </r>
    <r>
      <rPr>
        <b/>
        <sz val="15"/>
        <rFont val="標楷體"/>
        <family val="4"/>
      </rPr>
      <t>及</t>
    </r>
    <r>
      <rPr>
        <b/>
        <sz val="15"/>
        <rFont val="Times New Roman"/>
        <family val="1"/>
      </rPr>
      <t xml:space="preserve"> </t>
    </r>
    <r>
      <rPr>
        <b/>
        <sz val="15"/>
        <rFont val="標楷體"/>
        <family val="4"/>
      </rPr>
      <t>通</t>
    </r>
    <r>
      <rPr>
        <b/>
        <sz val="15"/>
        <rFont val="Times New Roman"/>
        <family val="1"/>
      </rPr>
      <t xml:space="preserve"> </t>
    </r>
    <r>
      <rPr>
        <b/>
        <sz val="15"/>
        <rFont val="標楷體"/>
        <family val="4"/>
      </rPr>
      <t>訊</t>
    </r>
    <r>
      <rPr>
        <b/>
        <sz val="15"/>
        <rFont val="Times New Roman"/>
        <family val="1"/>
      </rPr>
      <t xml:space="preserve"> </t>
    </r>
    <r>
      <rPr>
        <b/>
        <sz val="15"/>
        <rFont val="標楷體"/>
        <family val="4"/>
      </rPr>
      <t>統</t>
    </r>
    <r>
      <rPr>
        <b/>
        <sz val="15"/>
        <rFont val="Times New Roman"/>
        <family val="1"/>
      </rPr>
      <t xml:space="preserve"> </t>
    </r>
    <r>
      <rPr>
        <b/>
        <sz val="15"/>
        <rFont val="標楷體"/>
        <family val="4"/>
      </rPr>
      <t>計</t>
    </r>
  </si>
  <si>
    <t>ESTATÍSTICAS DOS TRANSPORTES E COMUNICAÇÕES</t>
  </si>
  <si>
    <t xml:space="preserve">2 - </t>
  </si>
  <si>
    <t xml:space="preserve">     </t>
  </si>
  <si>
    <t>Veículos matriculados, por classes e serviço</t>
  </si>
  <si>
    <r>
      <t>數目</t>
    </r>
    <r>
      <rPr>
        <sz val="10"/>
        <rFont val="Times New Roman"/>
        <family val="1"/>
      </rPr>
      <t xml:space="preserve">  Nº</t>
    </r>
  </si>
  <si>
    <r>
      <t>輕型車輛</t>
    </r>
    <r>
      <rPr>
        <sz val="10"/>
        <rFont val="Times New Roman"/>
        <family val="1"/>
      </rPr>
      <t xml:space="preserve">  Automóveis ligeiros</t>
    </r>
  </si>
  <si>
    <t>私人</t>
  </si>
  <si>
    <t>其他</t>
  </si>
  <si>
    <r>
      <t>年</t>
    </r>
    <r>
      <rPr>
        <sz val="10"/>
        <rFont val="Times New Roman"/>
        <family val="1"/>
      </rPr>
      <t xml:space="preserve"> / </t>
    </r>
    <r>
      <rPr>
        <sz val="10"/>
        <rFont val="新細明體"/>
        <family val="1"/>
      </rPr>
      <t>月</t>
    </r>
  </si>
  <si>
    <t>總數</t>
  </si>
  <si>
    <t>客運車</t>
  </si>
  <si>
    <t>計程車</t>
  </si>
  <si>
    <t>多用途</t>
  </si>
  <si>
    <t>貨運車</t>
  </si>
  <si>
    <t>Ano/Mês</t>
  </si>
  <si>
    <t>Total</t>
  </si>
  <si>
    <t>Particulares</t>
  </si>
  <si>
    <t>Táxis</t>
  </si>
  <si>
    <t>Outros de</t>
  </si>
  <si>
    <t>Mistos</t>
  </si>
  <si>
    <t>Outros</t>
  </si>
  <si>
    <t>de</t>
  </si>
  <si>
    <t>passageiros</t>
  </si>
  <si>
    <t xml:space="preserve">de </t>
  </si>
  <si>
    <t>mercadorias</t>
  </si>
  <si>
    <r>
      <t>重型車輛</t>
    </r>
    <r>
      <rPr>
        <sz val="10"/>
        <rFont val="Times New Roman"/>
        <family val="1"/>
      </rPr>
      <t xml:space="preserve">  Automóveis pesados</t>
    </r>
  </si>
  <si>
    <r>
      <t xml:space="preserve">50 cc </t>
    </r>
    <r>
      <rPr>
        <sz val="10"/>
        <rFont val="新細明體"/>
        <family val="1"/>
      </rPr>
      <t>以上</t>
    </r>
  </si>
  <si>
    <r>
      <t xml:space="preserve">50 cc </t>
    </r>
    <r>
      <rPr>
        <sz val="10"/>
        <rFont val="新細明體"/>
        <family val="1"/>
      </rPr>
      <t>或以</t>
    </r>
  </si>
  <si>
    <t>電單車</t>
  </si>
  <si>
    <t>下電單車</t>
  </si>
  <si>
    <t>單車</t>
  </si>
  <si>
    <t>De</t>
  </si>
  <si>
    <t>Motociclos</t>
  </si>
  <si>
    <t>Ciclomotores</t>
  </si>
  <si>
    <t>Bicicletas</t>
  </si>
  <si>
    <t>com mais</t>
  </si>
  <si>
    <t>até 50 cc</t>
  </si>
  <si>
    <t>de 50 cc</t>
  </si>
  <si>
    <t>r</t>
  </si>
  <si>
    <t>更正資料</t>
  </si>
  <si>
    <t>Dado rectificado</t>
  </si>
  <si>
    <t>絕對數值為零</t>
  </si>
  <si>
    <t>Valor absoluto igual a zero</t>
  </si>
  <si>
    <t>按級別及用途統計之新登記車輛</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</si>
  <si>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</si>
  <si>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 xml:space="preserve">3 - </t>
  </si>
  <si>
    <t>按汽缸容積統計之新登記車輛</t>
  </si>
  <si>
    <t xml:space="preserve">     </t>
  </si>
  <si>
    <t>Veículos matriculados, por cilindrada</t>
  </si>
  <si>
    <r>
      <t>數目</t>
    </r>
    <r>
      <rPr>
        <sz val="10"/>
        <rFont val="Times New Roman"/>
        <family val="1"/>
      </rPr>
      <t xml:space="preserve">  Nº</t>
    </r>
  </si>
  <si>
    <r>
      <t>年</t>
    </r>
    <r>
      <rPr>
        <sz val="10"/>
        <rFont val="Times New Roman"/>
        <family val="1"/>
      </rPr>
      <t xml:space="preserve"> / </t>
    </r>
    <r>
      <rPr>
        <sz val="10"/>
        <rFont val="新細明體"/>
        <family val="1"/>
      </rPr>
      <t>月</t>
    </r>
    <r>
      <rPr>
        <sz val="10"/>
        <rFont val="Times New Roman"/>
        <family val="1"/>
      </rPr>
      <t xml:space="preserve">                                          Ano/Mês</t>
    </r>
  </si>
  <si>
    <r>
      <t>輕型及重型汽車</t>
    </r>
    <r>
      <rPr>
        <sz val="10"/>
        <rFont val="Times New Roman"/>
        <family val="1"/>
      </rPr>
      <t xml:space="preserve">  Automóveis ligeiros e pesados</t>
    </r>
  </si>
  <si>
    <t>總數</t>
  </si>
  <si>
    <r>
      <t>≦</t>
    </r>
    <r>
      <rPr>
        <sz val="10"/>
        <rFont val="Times New Roman"/>
        <family val="1"/>
      </rPr>
      <t xml:space="preserve"> 750 cc</t>
    </r>
  </si>
  <si>
    <t>751 - 1500 cc</t>
  </si>
  <si>
    <t>1501 - 3750 cc</t>
  </si>
  <si>
    <t>3751 - 6000 cc</t>
  </si>
  <si>
    <t>6001 - 8000 cc</t>
  </si>
  <si>
    <r>
      <t>≧</t>
    </r>
    <r>
      <rPr>
        <sz val="10"/>
        <rFont val="Times New Roman"/>
        <family val="1"/>
      </rPr>
      <t xml:space="preserve"> 8001 cc</t>
    </r>
  </si>
  <si>
    <t>Total</t>
  </si>
  <si>
    <r>
      <t>十月</t>
    </r>
    <r>
      <rPr>
        <sz val="10"/>
        <rFont val="Times New Roman"/>
        <family val="1"/>
      </rPr>
      <t xml:space="preserve"> Out.</t>
    </r>
  </si>
  <si>
    <r>
      <t>十一月</t>
    </r>
    <r>
      <rPr>
        <sz val="10"/>
        <rFont val="Times New Roman"/>
        <family val="1"/>
      </rPr>
      <t xml:space="preserve"> Nov.</t>
    </r>
  </si>
  <si>
    <r>
      <t>十二月</t>
    </r>
    <r>
      <rPr>
        <sz val="10"/>
        <rFont val="Times New Roman"/>
        <family val="1"/>
      </rPr>
      <t xml:space="preserve"> Dez.</t>
    </r>
  </si>
  <si>
    <r>
      <t>一月</t>
    </r>
    <r>
      <rPr>
        <sz val="10"/>
        <rFont val="Times New Roman"/>
        <family val="1"/>
      </rPr>
      <t xml:space="preserve"> Jan.</t>
    </r>
  </si>
  <si>
    <r>
      <t>二月</t>
    </r>
    <r>
      <rPr>
        <sz val="10"/>
        <rFont val="Times New Roman"/>
        <family val="1"/>
      </rPr>
      <t xml:space="preserve"> Fev.</t>
    </r>
  </si>
  <si>
    <r>
      <t>三月</t>
    </r>
    <r>
      <rPr>
        <sz val="10"/>
        <rFont val="Times New Roman"/>
        <family val="1"/>
      </rPr>
      <t xml:space="preserve"> Mar.</t>
    </r>
  </si>
  <si>
    <r>
      <t>四月</t>
    </r>
    <r>
      <rPr>
        <sz val="10"/>
        <rFont val="Times New Roman"/>
        <family val="1"/>
      </rPr>
      <t xml:space="preserve"> Abr.</t>
    </r>
  </si>
  <si>
    <r>
      <t>五月</t>
    </r>
    <r>
      <rPr>
        <sz val="10"/>
        <rFont val="Times New Roman"/>
        <family val="1"/>
      </rPr>
      <t xml:space="preserve"> Mai.</t>
    </r>
  </si>
  <si>
    <r>
      <t>六月</t>
    </r>
    <r>
      <rPr>
        <sz val="10"/>
        <rFont val="Times New Roman"/>
        <family val="1"/>
      </rPr>
      <t xml:space="preserve"> Jun.</t>
    </r>
  </si>
  <si>
    <r>
      <t>七月</t>
    </r>
    <r>
      <rPr>
        <sz val="10"/>
        <rFont val="Times New Roman"/>
        <family val="1"/>
      </rPr>
      <t xml:space="preserve"> Jul.</t>
    </r>
  </si>
  <si>
    <r>
      <t>八月</t>
    </r>
    <r>
      <rPr>
        <sz val="10"/>
        <rFont val="Times New Roman"/>
        <family val="1"/>
      </rPr>
      <t xml:space="preserve"> Ago.</t>
    </r>
  </si>
  <si>
    <r>
      <t>九月</t>
    </r>
    <r>
      <rPr>
        <sz val="10"/>
        <rFont val="Times New Roman"/>
        <family val="1"/>
      </rPr>
      <t xml:space="preserve"> Set.</t>
    </r>
  </si>
  <si>
    <r>
      <t>一至五月</t>
    </r>
    <r>
      <rPr>
        <sz val="10"/>
        <rFont val="Times New Roman"/>
        <family val="1"/>
      </rPr>
      <t xml:space="preserve"> Jan.-Mai.</t>
    </r>
  </si>
  <si>
    <r>
      <t>50 cc</t>
    </r>
    <r>
      <rPr>
        <sz val="10"/>
        <rFont val="新細明體"/>
        <family val="1"/>
      </rPr>
      <t xml:space="preserve">以上電單車  </t>
    </r>
    <r>
      <rPr>
        <sz val="10"/>
        <rFont val="Times New Roman"/>
        <family val="1"/>
      </rPr>
      <t>Motociclos com mais de 50 cc</t>
    </r>
  </si>
  <si>
    <r>
      <t>50 cc</t>
    </r>
    <r>
      <rPr>
        <sz val="10"/>
        <rFont val="新細明體"/>
        <family val="1"/>
      </rPr>
      <t>或以下電單車</t>
    </r>
  </si>
  <si>
    <r>
      <t>≦</t>
    </r>
    <r>
      <rPr>
        <sz val="10"/>
        <rFont val="Times New Roman"/>
        <family val="1"/>
      </rPr>
      <t xml:space="preserve"> 125 cc</t>
    </r>
  </si>
  <si>
    <t>126 - 250 cc</t>
  </si>
  <si>
    <t>251 - 350 cc</t>
  </si>
  <si>
    <t>351 - 600 cc</t>
  </si>
  <si>
    <r>
      <t>≧</t>
    </r>
    <r>
      <rPr>
        <sz val="10"/>
        <rFont val="Times New Roman"/>
        <family val="1"/>
      </rPr>
      <t xml:space="preserve"> 601 cc</t>
    </r>
  </si>
  <si>
    <t>Ciclomotores</t>
  </si>
  <si>
    <t>até 50 cc</t>
  </si>
  <si>
    <t>絕對數值為零</t>
  </si>
  <si>
    <t>Valor absoluto igual a zero</t>
  </si>
  <si>
    <t xml:space="preserve">     </t>
  </si>
  <si>
    <t>受傷</t>
  </si>
  <si>
    <t>現場和解</t>
  </si>
  <si>
    <t>行人</t>
  </si>
  <si>
    <t>因傷留醫</t>
  </si>
  <si>
    <t>輕傷</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</si>
  <si>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</si>
  <si>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 xml:space="preserve">9 - </t>
  </si>
  <si>
    <t>按出發地及目的地統計之外港碼頭船班</t>
  </si>
  <si>
    <t>Movimento de navios no Porto Exterior, por origem e destino</t>
  </si>
  <si>
    <r>
      <t>數目</t>
    </r>
    <r>
      <rPr>
        <sz val="10"/>
        <rFont val="Times New Roman"/>
        <family val="1"/>
      </rPr>
      <t xml:space="preserve">  Nº</t>
    </r>
  </si>
  <si>
    <r>
      <t>年</t>
    </r>
    <r>
      <rPr>
        <sz val="10"/>
        <rFont val="Times New Roman"/>
        <family val="1"/>
      </rPr>
      <t xml:space="preserve"> / </t>
    </r>
    <r>
      <rPr>
        <sz val="10"/>
        <rFont val="新細明體"/>
        <family val="1"/>
      </rPr>
      <t xml:space="preserve">月
</t>
    </r>
    <r>
      <rPr>
        <sz val="10"/>
        <rFont val="Times New Roman"/>
        <family val="1"/>
      </rPr>
      <t>Ano/Mês</t>
    </r>
  </si>
  <si>
    <r>
      <t>出發地</t>
    </r>
    <r>
      <rPr>
        <sz val="10"/>
        <rFont val="Times New Roman"/>
        <family val="1"/>
      </rPr>
      <t xml:space="preserve">    Origem</t>
    </r>
  </si>
  <si>
    <r>
      <t>目的地</t>
    </r>
    <r>
      <rPr>
        <sz val="10"/>
        <rFont val="Times New Roman"/>
        <family val="1"/>
      </rPr>
      <t xml:space="preserve">    Destino</t>
    </r>
  </si>
  <si>
    <r>
      <t>香港</t>
    </r>
    <r>
      <rPr>
        <sz val="10"/>
        <rFont val="Times New Roman"/>
        <family val="1"/>
      </rPr>
      <t xml:space="preserve">   Hong Kong</t>
    </r>
  </si>
  <si>
    <t>港島</t>
  </si>
  <si>
    <t>九龍</t>
  </si>
  <si>
    <t>Ilha de Hong Kong</t>
  </si>
  <si>
    <t>Kowloon</t>
  </si>
  <si>
    <r>
      <t>十月</t>
    </r>
    <r>
      <rPr>
        <sz val="10"/>
        <rFont val="Times New Roman"/>
        <family val="1"/>
      </rPr>
      <t xml:space="preserve"> Out.</t>
    </r>
  </si>
  <si>
    <r>
      <t>十一月</t>
    </r>
    <r>
      <rPr>
        <sz val="10"/>
        <rFont val="Times New Roman"/>
        <family val="1"/>
      </rPr>
      <t xml:space="preserve"> Nov.</t>
    </r>
  </si>
  <si>
    <r>
      <t>十二月</t>
    </r>
    <r>
      <rPr>
        <sz val="10"/>
        <rFont val="Times New Roman"/>
        <family val="1"/>
      </rPr>
      <t xml:space="preserve"> Dez.</t>
    </r>
  </si>
  <si>
    <r>
      <t>一月</t>
    </r>
    <r>
      <rPr>
        <sz val="10"/>
        <rFont val="Times New Roman"/>
        <family val="1"/>
      </rPr>
      <t xml:space="preserve"> Jan.</t>
    </r>
  </si>
  <si>
    <r>
      <t>二月</t>
    </r>
    <r>
      <rPr>
        <sz val="10"/>
        <rFont val="Times New Roman"/>
        <family val="1"/>
      </rPr>
      <t xml:space="preserve"> Fev.</t>
    </r>
  </si>
  <si>
    <r>
      <t>三月</t>
    </r>
    <r>
      <rPr>
        <sz val="10"/>
        <rFont val="Times New Roman"/>
        <family val="1"/>
      </rPr>
      <t xml:space="preserve"> Mar.</t>
    </r>
  </si>
  <si>
    <r>
      <t>四月</t>
    </r>
    <r>
      <rPr>
        <sz val="10"/>
        <rFont val="Times New Roman"/>
        <family val="1"/>
      </rPr>
      <t xml:space="preserve"> Abr.</t>
    </r>
  </si>
  <si>
    <r>
      <t>五月</t>
    </r>
    <r>
      <rPr>
        <sz val="10"/>
        <rFont val="Times New Roman"/>
        <family val="1"/>
      </rPr>
      <t xml:space="preserve"> Mai.</t>
    </r>
  </si>
  <si>
    <r>
      <t>六月</t>
    </r>
    <r>
      <rPr>
        <sz val="10"/>
        <rFont val="Times New Roman"/>
        <family val="1"/>
      </rPr>
      <t xml:space="preserve"> Jun.</t>
    </r>
  </si>
  <si>
    <r>
      <t>七月</t>
    </r>
    <r>
      <rPr>
        <sz val="10"/>
        <rFont val="Times New Roman"/>
        <family val="1"/>
      </rPr>
      <t xml:space="preserve"> Jul.</t>
    </r>
  </si>
  <si>
    <r>
      <t>八月</t>
    </r>
    <r>
      <rPr>
        <sz val="10"/>
        <rFont val="Times New Roman"/>
        <family val="1"/>
      </rPr>
      <t xml:space="preserve"> Ago.</t>
    </r>
  </si>
  <si>
    <r>
      <t>九月</t>
    </r>
    <r>
      <rPr>
        <sz val="10"/>
        <rFont val="Times New Roman"/>
        <family val="1"/>
      </rPr>
      <t xml:space="preserve"> Set.</t>
    </r>
  </si>
  <si>
    <r>
      <t>一至五月</t>
    </r>
    <r>
      <rPr>
        <sz val="10"/>
        <rFont val="Times New Roman"/>
        <family val="1"/>
      </rPr>
      <t xml:space="preserve"> Jan.-Mai.</t>
    </r>
  </si>
  <si>
    <r>
      <t xml:space="preserve">10 - </t>
    </r>
  </si>
  <si>
    <t>按出發地及目的地統計之外港碼頭直昇機航班</t>
  </si>
  <si>
    <t xml:space="preserve">       </t>
  </si>
  <si>
    <t>Movimento de helicópteros no Porto Exterior, por origem e destino</t>
  </si>
  <si>
    <r>
      <t>年</t>
    </r>
    <r>
      <rPr>
        <sz val="10"/>
        <rFont val="Times New Roman"/>
        <family val="1"/>
      </rPr>
      <t xml:space="preserve"> / </t>
    </r>
    <r>
      <rPr>
        <sz val="10"/>
        <rFont val="新細明體"/>
        <family val="1"/>
      </rPr>
      <t>月</t>
    </r>
    <r>
      <rPr>
        <sz val="10"/>
        <rFont val="Times New Roman"/>
        <family val="1"/>
      </rPr>
      <t xml:space="preserve">
Ano/Mês</t>
    </r>
  </si>
  <si>
    <r>
      <t>目</t>
    </r>
    <r>
      <rPr>
        <sz val="10"/>
        <rFont val="新細明體"/>
        <family val="1"/>
      </rPr>
      <t>的</t>
    </r>
    <r>
      <rPr>
        <sz val="10"/>
        <rFont val="新細明體"/>
        <family val="1"/>
      </rPr>
      <t>地</t>
    </r>
    <r>
      <rPr>
        <sz val="10"/>
        <rFont val="Times New Roman"/>
        <family val="1"/>
      </rPr>
      <t xml:space="preserve">    Destino</t>
    </r>
  </si>
  <si>
    <r>
      <t xml:space="preserve">香港
</t>
    </r>
    <r>
      <rPr>
        <sz val="10"/>
        <rFont val="Times New Roman"/>
        <family val="1"/>
      </rPr>
      <t>Hong Kong</t>
    </r>
  </si>
  <si>
    <t>ESTATÍSTICAS DOS TRANSPORTES E COMUNICAÇÕES</t>
  </si>
  <si>
    <t>台灣</t>
  </si>
  <si>
    <t>其他</t>
  </si>
  <si>
    <t xml:space="preserve">       </t>
  </si>
  <si>
    <t>Total</t>
  </si>
  <si>
    <t>China Continental</t>
  </si>
  <si>
    <t>Taiwan</t>
  </si>
  <si>
    <t>Tailândia</t>
  </si>
  <si>
    <t>Singapura</t>
  </si>
  <si>
    <t>Outros</t>
  </si>
  <si>
    <r>
      <t>一月</t>
    </r>
    <r>
      <rPr>
        <sz val="12"/>
        <rFont val="Times New Roman"/>
        <family val="1"/>
      </rPr>
      <t xml:space="preserve"> Jan.</t>
    </r>
  </si>
  <si>
    <r>
      <t>二月</t>
    </r>
    <r>
      <rPr>
        <sz val="12"/>
        <rFont val="Times New Roman"/>
        <family val="1"/>
      </rPr>
      <t xml:space="preserve"> Fev.</t>
    </r>
  </si>
  <si>
    <r>
      <t>三月</t>
    </r>
    <r>
      <rPr>
        <sz val="12"/>
        <rFont val="Times New Roman"/>
        <family val="1"/>
      </rPr>
      <t xml:space="preserve"> Mar.</t>
    </r>
  </si>
  <si>
    <r>
      <t>四月</t>
    </r>
    <r>
      <rPr>
        <sz val="12"/>
        <rFont val="Times New Roman"/>
        <family val="1"/>
      </rPr>
      <t xml:space="preserve"> Abr.</t>
    </r>
  </si>
  <si>
    <r>
      <t>五月</t>
    </r>
    <r>
      <rPr>
        <sz val="12"/>
        <rFont val="Times New Roman"/>
        <family val="1"/>
      </rPr>
      <t xml:space="preserve"> Mai.</t>
    </r>
  </si>
  <si>
    <r>
      <t>六月</t>
    </r>
    <r>
      <rPr>
        <sz val="12"/>
        <rFont val="Times New Roman"/>
        <family val="1"/>
      </rPr>
      <t xml:space="preserve"> Jun.</t>
    </r>
  </si>
  <si>
    <r>
      <t>七月</t>
    </r>
    <r>
      <rPr>
        <sz val="12"/>
        <rFont val="Times New Roman"/>
        <family val="1"/>
      </rPr>
      <t xml:space="preserve"> Jul.</t>
    </r>
  </si>
  <si>
    <r>
      <t>八月</t>
    </r>
    <r>
      <rPr>
        <sz val="12"/>
        <rFont val="Times New Roman"/>
        <family val="1"/>
      </rPr>
      <t xml:space="preserve"> Ago.</t>
    </r>
  </si>
  <si>
    <r>
      <t>九月</t>
    </r>
    <r>
      <rPr>
        <sz val="12"/>
        <rFont val="Times New Roman"/>
        <family val="1"/>
      </rPr>
      <t xml:space="preserve"> Set.</t>
    </r>
  </si>
  <si>
    <r>
      <t>十月</t>
    </r>
    <r>
      <rPr>
        <sz val="12"/>
        <rFont val="Times New Roman"/>
        <family val="1"/>
      </rPr>
      <t xml:space="preserve"> Out.</t>
    </r>
  </si>
  <si>
    <r>
      <t>十一月</t>
    </r>
    <r>
      <rPr>
        <sz val="12"/>
        <rFont val="Times New Roman"/>
        <family val="1"/>
      </rPr>
      <t xml:space="preserve"> Nov.</t>
    </r>
  </si>
  <si>
    <r>
      <t>十二月</t>
    </r>
    <r>
      <rPr>
        <sz val="12"/>
        <rFont val="Times New Roman"/>
        <family val="1"/>
      </rPr>
      <t xml:space="preserve"> Dez.</t>
    </r>
  </si>
  <si>
    <t>關閘</t>
  </si>
  <si>
    <t>路城</t>
  </si>
  <si>
    <t>Portas do Cerco</t>
  </si>
  <si>
    <t>CoTai</t>
  </si>
  <si>
    <r>
      <t>二月</t>
    </r>
    <r>
      <rPr>
        <sz val="12"/>
        <rFont val="Times New Roman"/>
        <family val="1"/>
      </rPr>
      <t xml:space="preserve"> Fev.</t>
    </r>
  </si>
  <si>
    <r>
      <t>三月</t>
    </r>
    <r>
      <rPr>
        <sz val="12"/>
        <rFont val="Times New Roman"/>
        <family val="1"/>
      </rPr>
      <t xml:space="preserve"> Mar.</t>
    </r>
  </si>
  <si>
    <r>
      <t>四月</t>
    </r>
    <r>
      <rPr>
        <sz val="12"/>
        <rFont val="Times New Roman"/>
        <family val="1"/>
      </rPr>
      <t xml:space="preserve"> Abr.</t>
    </r>
  </si>
  <si>
    <r>
      <t>五月</t>
    </r>
    <r>
      <rPr>
        <sz val="12"/>
        <rFont val="Times New Roman"/>
        <family val="1"/>
      </rPr>
      <t xml:space="preserve"> Mai.</t>
    </r>
  </si>
  <si>
    <r>
      <t>六月</t>
    </r>
    <r>
      <rPr>
        <sz val="12"/>
        <rFont val="Times New Roman"/>
        <family val="1"/>
      </rPr>
      <t xml:space="preserve"> Jun.</t>
    </r>
  </si>
  <si>
    <r>
      <t>七月</t>
    </r>
    <r>
      <rPr>
        <sz val="12"/>
        <rFont val="Times New Roman"/>
        <family val="1"/>
      </rPr>
      <t xml:space="preserve"> Jul.</t>
    </r>
  </si>
  <si>
    <r>
      <t>八月</t>
    </r>
    <r>
      <rPr>
        <sz val="12"/>
        <rFont val="Times New Roman"/>
        <family val="1"/>
      </rPr>
      <t xml:space="preserve"> Ago.</t>
    </r>
  </si>
  <si>
    <r>
      <t>九月</t>
    </r>
    <r>
      <rPr>
        <sz val="12"/>
        <rFont val="Times New Roman"/>
        <family val="1"/>
      </rPr>
      <t xml:space="preserve"> Set.</t>
    </r>
  </si>
  <si>
    <r>
      <t>十月</t>
    </r>
    <r>
      <rPr>
        <sz val="12"/>
        <rFont val="Times New Roman"/>
        <family val="1"/>
      </rPr>
      <t xml:space="preserve"> Out.</t>
    </r>
  </si>
  <si>
    <t xml:space="preserve">       </t>
  </si>
  <si>
    <r>
      <t>公噸</t>
    </r>
    <r>
      <rPr>
        <sz val="12"/>
        <rFont val="Times New Roman"/>
        <family val="1"/>
      </rPr>
      <t xml:space="preserve">  Ton</t>
    </r>
  </si>
  <si>
    <t>內港</t>
  </si>
  <si>
    <t>九澳港</t>
  </si>
  <si>
    <t>Total</t>
  </si>
  <si>
    <t>Porto Interior</t>
  </si>
  <si>
    <t>Porto Ka Ho</t>
  </si>
  <si>
    <r>
      <t>一月</t>
    </r>
    <r>
      <rPr>
        <sz val="12"/>
        <rFont val="Times New Roman"/>
        <family val="1"/>
      </rPr>
      <t xml:space="preserve"> Jan.</t>
    </r>
  </si>
  <si>
    <t>海路載貨貨櫃吞吐量</t>
  </si>
  <si>
    <r>
      <t>十一月</t>
    </r>
    <r>
      <rPr>
        <sz val="12"/>
        <rFont val="Times New Roman"/>
        <family val="1"/>
      </rPr>
      <t xml:space="preserve"> Nov.</t>
    </r>
  </si>
  <si>
    <r>
      <t>十二月</t>
    </r>
    <r>
      <rPr>
        <sz val="12"/>
        <rFont val="Times New Roman"/>
        <family val="1"/>
      </rPr>
      <t xml:space="preserve"> Dez.</t>
    </r>
  </si>
  <si>
    <r>
      <t>一月</t>
    </r>
    <r>
      <rPr>
        <sz val="12"/>
        <rFont val="Times New Roman"/>
        <family val="1"/>
      </rPr>
      <t xml:space="preserve"> Jan.</t>
    </r>
  </si>
  <si>
    <t>總數</t>
  </si>
  <si>
    <t>通訊</t>
  </si>
  <si>
    <t>COMUNICAÇÕES</t>
  </si>
  <si>
    <t>寄出郵件</t>
  </si>
  <si>
    <t>Correspondência postal expedida</t>
  </si>
  <si>
    <r>
      <t>年</t>
    </r>
    <r>
      <rPr>
        <sz val="12"/>
        <rFont val="Times New Roman"/>
        <family val="1"/>
      </rPr>
      <t xml:space="preserve"> / </t>
    </r>
    <r>
      <rPr>
        <sz val="12"/>
        <rFont val="新細明體"/>
        <family val="1"/>
      </rPr>
      <t xml:space="preserve">月
</t>
    </r>
    <r>
      <rPr>
        <sz val="11"/>
        <rFont val="Times New Roman"/>
        <family val="1"/>
      </rPr>
      <t>Ano/Mês</t>
    </r>
  </si>
  <si>
    <r>
      <t>普通信件</t>
    </r>
    <r>
      <rPr>
        <sz val="12"/>
        <rFont val="Times New Roman"/>
        <family val="1"/>
      </rPr>
      <t xml:space="preserve">  </t>
    </r>
    <r>
      <rPr>
        <sz val="10"/>
        <rFont val="Times New Roman"/>
        <family val="1"/>
      </rPr>
      <t>Correspondência ordinária</t>
    </r>
  </si>
  <si>
    <r>
      <t>掛號信件</t>
    </r>
    <r>
      <rPr>
        <sz val="12"/>
        <rFont val="Times New Roman"/>
        <family val="1"/>
      </rPr>
      <t xml:space="preserve">  </t>
    </r>
    <r>
      <rPr>
        <sz val="10"/>
        <rFont val="Times New Roman"/>
        <family val="1"/>
      </rPr>
      <t>Correspondência registada</t>
    </r>
  </si>
  <si>
    <t>小計</t>
  </si>
  <si>
    <t>本地</t>
  </si>
  <si>
    <t>國際</t>
  </si>
  <si>
    <t>郵包</t>
  </si>
  <si>
    <t>Subtotal</t>
  </si>
  <si>
    <t>Interna</t>
  </si>
  <si>
    <t>Internacional</t>
  </si>
  <si>
    <t>Encomendas</t>
  </si>
  <si>
    <r>
      <t>五月</t>
    </r>
    <r>
      <rPr>
        <sz val="12"/>
        <rFont val="Times New Roman"/>
        <family val="1"/>
      </rPr>
      <t xml:space="preserve"> Mai.</t>
    </r>
  </si>
  <si>
    <r>
      <t>六月</t>
    </r>
    <r>
      <rPr>
        <sz val="12"/>
        <rFont val="Times New Roman"/>
        <family val="1"/>
      </rPr>
      <t xml:space="preserve"> Jun.</t>
    </r>
  </si>
  <si>
    <r>
      <t>七月</t>
    </r>
    <r>
      <rPr>
        <sz val="12"/>
        <rFont val="Times New Roman"/>
        <family val="1"/>
      </rPr>
      <t xml:space="preserve"> Jul.</t>
    </r>
  </si>
  <si>
    <r>
      <t>八月</t>
    </r>
    <r>
      <rPr>
        <sz val="12"/>
        <rFont val="Times New Roman"/>
        <family val="1"/>
      </rPr>
      <t xml:space="preserve"> Ago.</t>
    </r>
  </si>
  <si>
    <r>
      <t>九月</t>
    </r>
    <r>
      <rPr>
        <sz val="12"/>
        <rFont val="Times New Roman"/>
        <family val="1"/>
      </rPr>
      <t xml:space="preserve"> Set.</t>
    </r>
  </si>
  <si>
    <r>
      <t>十月</t>
    </r>
    <r>
      <rPr>
        <sz val="12"/>
        <rFont val="Times New Roman"/>
        <family val="1"/>
      </rPr>
      <t xml:space="preserve"> Out.</t>
    </r>
  </si>
  <si>
    <r>
      <t>十一月</t>
    </r>
    <r>
      <rPr>
        <sz val="12"/>
        <rFont val="Times New Roman"/>
        <family val="1"/>
      </rPr>
      <t xml:space="preserve"> Nov.</t>
    </r>
  </si>
  <si>
    <r>
      <t>十二月</t>
    </r>
    <r>
      <rPr>
        <sz val="12"/>
        <rFont val="Times New Roman"/>
        <family val="1"/>
      </rPr>
      <t xml:space="preserve"> Dez.</t>
    </r>
  </si>
  <si>
    <r>
      <t>一至五月</t>
    </r>
    <r>
      <rPr>
        <sz val="12"/>
        <rFont val="Times New Roman"/>
        <family val="1"/>
      </rPr>
      <t xml:space="preserve"> Jan.-Mai.</t>
    </r>
  </si>
  <si>
    <t>ESTATÍSTICAS DOS TRANSPORTES E COMUNICAÇÕES</t>
  </si>
  <si>
    <t>ESTATÍSTICAS DOS TRANSPORTES E COMUNICAÇÕES</t>
  </si>
  <si>
    <t>a</t>
  </si>
  <si>
    <t>輕型車輛</t>
  </si>
  <si>
    <t>ligeiros</t>
  </si>
  <si>
    <t>Automóveis</t>
  </si>
  <si>
    <r>
      <t>運</t>
    </r>
    <r>
      <rPr>
        <b/>
        <sz val="12"/>
        <rFont val="Times New Roman"/>
        <family val="1"/>
      </rPr>
      <t xml:space="preserve"> </t>
    </r>
    <r>
      <rPr>
        <b/>
        <sz val="12"/>
        <rFont val="標楷體"/>
        <family val="4"/>
      </rPr>
      <t>輸</t>
    </r>
    <r>
      <rPr>
        <b/>
        <sz val="12"/>
        <rFont val="Times New Roman"/>
        <family val="1"/>
      </rPr>
      <t xml:space="preserve"> </t>
    </r>
    <r>
      <rPr>
        <b/>
        <sz val="12"/>
        <rFont val="標楷體"/>
        <family val="4"/>
      </rPr>
      <t>及</t>
    </r>
    <r>
      <rPr>
        <b/>
        <sz val="12"/>
        <rFont val="Times New Roman"/>
        <family val="1"/>
      </rPr>
      <t xml:space="preserve"> </t>
    </r>
    <r>
      <rPr>
        <b/>
        <sz val="12"/>
        <rFont val="標楷體"/>
        <family val="4"/>
      </rPr>
      <t>通</t>
    </r>
    <r>
      <rPr>
        <b/>
        <sz val="12"/>
        <rFont val="Times New Roman"/>
        <family val="1"/>
      </rPr>
      <t xml:space="preserve"> </t>
    </r>
    <r>
      <rPr>
        <b/>
        <sz val="12"/>
        <rFont val="標楷體"/>
        <family val="4"/>
      </rPr>
      <t>訊</t>
    </r>
    <r>
      <rPr>
        <b/>
        <sz val="12"/>
        <rFont val="Times New Roman"/>
        <family val="1"/>
      </rPr>
      <t xml:space="preserve"> </t>
    </r>
    <r>
      <rPr>
        <b/>
        <sz val="12"/>
        <rFont val="標楷體"/>
        <family val="4"/>
      </rPr>
      <t>統</t>
    </r>
    <r>
      <rPr>
        <b/>
        <sz val="12"/>
        <rFont val="Times New Roman"/>
        <family val="1"/>
      </rPr>
      <t xml:space="preserve"> </t>
    </r>
    <r>
      <rPr>
        <b/>
        <sz val="12"/>
        <rFont val="標楷體"/>
        <family val="4"/>
      </rPr>
      <t>計</t>
    </r>
  </si>
  <si>
    <t>Importações</t>
  </si>
  <si>
    <r>
      <t>入口</t>
    </r>
  </si>
  <si>
    <r>
      <t>出口</t>
    </r>
  </si>
  <si>
    <t>Exportações</t>
  </si>
  <si>
    <t>轉口入境</t>
  </si>
  <si>
    <t>Em trânsito para Macau</t>
  </si>
  <si>
    <r>
      <t>轉口出境</t>
    </r>
  </si>
  <si>
    <t>Em trânsito de Macau</t>
  </si>
  <si>
    <r>
      <t>年</t>
    </r>
    <r>
      <rPr>
        <sz val="12"/>
        <rFont val="Times New Roman"/>
        <family val="1"/>
      </rPr>
      <t>/</t>
    </r>
    <r>
      <rPr>
        <sz val="12"/>
        <rFont val="新細明體"/>
        <family val="1"/>
      </rPr>
      <t>月</t>
    </r>
  </si>
  <si>
    <t>Ano/Mês</t>
  </si>
  <si>
    <r>
      <t>標準貨櫃單位</t>
    </r>
    <r>
      <rPr>
        <sz val="12"/>
        <rFont val="Times New Roman"/>
        <family val="1"/>
      </rPr>
      <t xml:space="preserve">   TEU</t>
    </r>
  </si>
  <si>
    <t>Movimento de contentores cheios por via marítima</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</si>
  <si>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</si>
  <si>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r>
      <t>千</t>
    </r>
    <r>
      <rPr>
        <sz val="12"/>
        <rFont val="Times New Roman"/>
        <family val="1"/>
      </rPr>
      <t xml:space="preserve">  10</t>
    </r>
    <r>
      <rPr>
        <vertAlign val="superscript"/>
        <sz val="12"/>
        <rFont val="Times New Roman"/>
        <family val="1"/>
      </rPr>
      <t>3</t>
    </r>
  </si>
  <si>
    <r>
      <t>一月</t>
    </r>
    <r>
      <rPr>
        <sz val="13"/>
        <rFont val="Times New Roman"/>
        <family val="1"/>
      </rPr>
      <t xml:space="preserve"> Jan.</t>
    </r>
  </si>
  <si>
    <r>
      <t>二月</t>
    </r>
    <r>
      <rPr>
        <sz val="13"/>
        <rFont val="Times New Roman"/>
        <family val="1"/>
      </rPr>
      <t xml:space="preserve"> Fev.</t>
    </r>
  </si>
  <si>
    <r>
      <t>三月</t>
    </r>
    <r>
      <rPr>
        <sz val="13"/>
        <rFont val="Times New Roman"/>
        <family val="1"/>
      </rPr>
      <t xml:space="preserve"> Mar.</t>
    </r>
  </si>
  <si>
    <r>
      <t>四月</t>
    </r>
    <r>
      <rPr>
        <sz val="13"/>
        <rFont val="Times New Roman"/>
        <family val="1"/>
      </rPr>
      <t xml:space="preserve"> Abr.</t>
    </r>
  </si>
  <si>
    <r>
      <t>五月</t>
    </r>
    <r>
      <rPr>
        <sz val="13"/>
        <rFont val="Times New Roman"/>
        <family val="1"/>
      </rPr>
      <t xml:space="preserve"> Mai.</t>
    </r>
  </si>
  <si>
    <r>
      <t>六月</t>
    </r>
    <r>
      <rPr>
        <sz val="13"/>
        <rFont val="Times New Roman"/>
        <family val="1"/>
      </rPr>
      <t xml:space="preserve"> Jun.</t>
    </r>
  </si>
  <si>
    <r>
      <t>七月</t>
    </r>
    <r>
      <rPr>
        <sz val="13"/>
        <rFont val="Times New Roman"/>
        <family val="1"/>
      </rPr>
      <t xml:space="preserve"> Jul.</t>
    </r>
  </si>
  <si>
    <r>
      <t>八月</t>
    </r>
    <r>
      <rPr>
        <sz val="13"/>
        <rFont val="Times New Roman"/>
        <family val="1"/>
      </rPr>
      <t xml:space="preserve"> Ago.</t>
    </r>
  </si>
  <si>
    <r>
      <t>九月</t>
    </r>
    <r>
      <rPr>
        <sz val="13"/>
        <rFont val="Times New Roman"/>
        <family val="1"/>
      </rPr>
      <t xml:space="preserve"> Set.</t>
    </r>
  </si>
  <si>
    <r>
      <t>十月</t>
    </r>
    <r>
      <rPr>
        <sz val="13"/>
        <rFont val="Times New Roman"/>
        <family val="1"/>
      </rPr>
      <t xml:space="preserve"> Out.</t>
    </r>
  </si>
  <si>
    <r>
      <t>十一月</t>
    </r>
    <r>
      <rPr>
        <sz val="13"/>
        <rFont val="Times New Roman"/>
        <family val="1"/>
      </rPr>
      <t xml:space="preserve"> Nov.</t>
    </r>
  </si>
  <si>
    <r>
      <t>十二月</t>
    </r>
    <r>
      <rPr>
        <sz val="13"/>
        <rFont val="Times New Roman"/>
        <family val="1"/>
      </rPr>
      <t xml:space="preserve"> Dez.</t>
    </r>
  </si>
  <si>
    <r>
      <t>運</t>
    </r>
    <r>
      <rPr>
        <b/>
        <sz val="16"/>
        <rFont val="Times New Roman"/>
        <family val="1"/>
      </rPr>
      <t xml:space="preserve"> </t>
    </r>
    <r>
      <rPr>
        <b/>
        <sz val="16"/>
        <rFont val="標楷體"/>
        <family val="4"/>
      </rPr>
      <t>輸</t>
    </r>
    <r>
      <rPr>
        <b/>
        <sz val="16"/>
        <rFont val="Times New Roman"/>
        <family val="1"/>
      </rPr>
      <t xml:space="preserve"> </t>
    </r>
    <r>
      <rPr>
        <b/>
        <sz val="16"/>
        <rFont val="標楷體"/>
        <family val="4"/>
      </rPr>
      <t>及</t>
    </r>
    <r>
      <rPr>
        <b/>
        <sz val="16"/>
        <rFont val="Times New Roman"/>
        <family val="1"/>
      </rPr>
      <t xml:space="preserve"> </t>
    </r>
    <r>
      <rPr>
        <b/>
        <sz val="16"/>
        <rFont val="標楷體"/>
        <family val="4"/>
      </rPr>
      <t>通</t>
    </r>
    <r>
      <rPr>
        <b/>
        <sz val="16"/>
        <rFont val="Times New Roman"/>
        <family val="1"/>
      </rPr>
      <t xml:space="preserve"> </t>
    </r>
    <r>
      <rPr>
        <b/>
        <sz val="16"/>
        <rFont val="標楷體"/>
        <family val="4"/>
      </rPr>
      <t>訊</t>
    </r>
    <r>
      <rPr>
        <b/>
        <sz val="16"/>
        <rFont val="Times New Roman"/>
        <family val="1"/>
      </rPr>
      <t xml:space="preserve"> </t>
    </r>
    <r>
      <rPr>
        <b/>
        <sz val="16"/>
        <rFont val="標楷體"/>
        <family val="4"/>
      </rPr>
      <t>統</t>
    </r>
    <r>
      <rPr>
        <b/>
        <sz val="16"/>
        <rFont val="Times New Roman"/>
        <family val="1"/>
      </rPr>
      <t xml:space="preserve"> </t>
    </r>
    <r>
      <rPr>
        <b/>
        <sz val="16"/>
        <rFont val="標楷體"/>
        <family val="4"/>
      </rPr>
      <t>計</t>
    </r>
  </si>
  <si>
    <t>Notas :</t>
  </si>
  <si>
    <t>..</t>
  </si>
  <si>
    <t>不適用</t>
  </si>
  <si>
    <t>Não aplicável</t>
  </si>
  <si>
    <t>Valor absoluto igual a zero</t>
  </si>
  <si>
    <t>有關數據是表示貨物的毛重</t>
  </si>
  <si>
    <t>Os valores referem-se ao peso grosso de carga</t>
  </si>
  <si>
    <t>17-</t>
  </si>
  <si>
    <t>18-</t>
  </si>
  <si>
    <t>20-</t>
  </si>
  <si>
    <t>海路貨櫃總吞吐量</t>
  </si>
  <si>
    <t>Movimento geral de contentores por via marítima</t>
  </si>
  <si>
    <r>
      <t>年</t>
    </r>
    <r>
      <rPr>
        <sz val="12"/>
        <rFont val="Times New Roman"/>
        <family val="1"/>
      </rPr>
      <t>/</t>
    </r>
    <r>
      <rPr>
        <sz val="12"/>
        <rFont val="新細明體"/>
        <family val="1"/>
      </rPr>
      <t xml:space="preserve">月
</t>
    </r>
    <r>
      <rPr>
        <sz val="12"/>
        <rFont val="Times New Roman"/>
        <family val="1"/>
      </rPr>
      <t>Ano/Mês</t>
    </r>
  </si>
  <si>
    <t>總數</t>
  </si>
  <si>
    <t>Total</t>
  </si>
  <si>
    <r>
      <t xml:space="preserve">Movimento de carga contentorizado por via marítima </t>
    </r>
    <r>
      <rPr>
        <vertAlign val="superscript"/>
        <sz val="14"/>
        <rFont val="Times New Roman"/>
        <family val="1"/>
      </rPr>
      <t>a</t>
    </r>
  </si>
  <si>
    <t>TEU - unidade padrão para um contentor de 20 x 8 x 8 pés</t>
  </si>
  <si>
    <r>
      <t xml:space="preserve">Movimento de carga contentorizado por via terrestre </t>
    </r>
    <r>
      <rPr>
        <vertAlign val="superscript"/>
        <sz val="14"/>
        <rFont val="Times New Roman"/>
        <family val="1"/>
      </rPr>
      <t>a</t>
    </r>
  </si>
  <si>
    <t>1999</t>
  </si>
  <si>
    <t>..</t>
  </si>
  <si>
    <r>
      <t>三月</t>
    </r>
    <r>
      <rPr>
        <sz val="12"/>
        <rFont val="Times New Roman"/>
        <family val="1"/>
      </rPr>
      <t xml:space="preserve"> Mar.</t>
    </r>
  </si>
  <si>
    <r>
      <t>四月</t>
    </r>
    <r>
      <rPr>
        <sz val="12"/>
        <rFont val="Times New Roman"/>
        <family val="1"/>
      </rPr>
      <t xml:space="preserve"> Abr.</t>
    </r>
  </si>
  <si>
    <r>
      <t>五月</t>
    </r>
    <r>
      <rPr>
        <sz val="12"/>
        <rFont val="Times New Roman"/>
        <family val="1"/>
      </rPr>
      <t xml:space="preserve"> Mai.</t>
    </r>
  </si>
  <si>
    <r>
      <t>六月</t>
    </r>
    <r>
      <rPr>
        <sz val="12"/>
        <rFont val="Times New Roman"/>
        <family val="1"/>
      </rPr>
      <t xml:space="preserve"> Jun.</t>
    </r>
  </si>
  <si>
    <r>
      <t>七月</t>
    </r>
    <r>
      <rPr>
        <sz val="12"/>
        <rFont val="Times New Roman"/>
        <family val="1"/>
      </rPr>
      <t xml:space="preserve"> Jul.</t>
    </r>
  </si>
  <si>
    <r>
      <t>八月</t>
    </r>
    <r>
      <rPr>
        <sz val="12"/>
        <rFont val="Times New Roman"/>
        <family val="1"/>
      </rPr>
      <t xml:space="preserve"> Ago.</t>
    </r>
  </si>
  <si>
    <r>
      <t>九月</t>
    </r>
    <r>
      <rPr>
        <sz val="12"/>
        <rFont val="Times New Roman"/>
        <family val="1"/>
      </rPr>
      <t xml:space="preserve"> Set.</t>
    </r>
  </si>
  <si>
    <r>
      <t>十月</t>
    </r>
    <r>
      <rPr>
        <sz val="12"/>
        <rFont val="Times New Roman"/>
        <family val="1"/>
      </rPr>
      <t xml:space="preserve"> Out.</t>
    </r>
  </si>
  <si>
    <r>
      <t>十一月</t>
    </r>
    <r>
      <rPr>
        <sz val="12"/>
        <rFont val="Times New Roman"/>
        <family val="1"/>
      </rPr>
      <t xml:space="preserve"> Nov.</t>
    </r>
  </si>
  <si>
    <r>
      <t>十二月</t>
    </r>
    <r>
      <rPr>
        <sz val="12"/>
        <rFont val="Times New Roman"/>
        <family val="1"/>
      </rPr>
      <t xml:space="preserve"> Dez.</t>
    </r>
  </si>
  <si>
    <t>15-</t>
  </si>
  <si>
    <t>16-</t>
  </si>
  <si>
    <r>
      <t>註</t>
    </r>
    <r>
      <rPr>
        <sz val="10"/>
        <rFont val="Times New Roman"/>
        <family val="1"/>
      </rPr>
      <t xml:space="preserve"> :</t>
    </r>
  </si>
  <si>
    <t>ESTATÍSTICAS DOS TRANSPORTES E COMUNICAÇÕES</t>
  </si>
  <si>
    <t>19-</t>
  </si>
  <si>
    <r>
      <t>貨櫃總流量</t>
    </r>
    <r>
      <rPr>
        <sz val="16"/>
        <rFont val="Times New Roman"/>
        <family val="1"/>
      </rPr>
      <t xml:space="preserve"> </t>
    </r>
    <r>
      <rPr>
        <vertAlign val="superscript"/>
        <sz val="16"/>
        <rFont val="Times New Roman"/>
        <family val="1"/>
      </rPr>
      <t>a</t>
    </r>
  </si>
  <si>
    <t xml:space="preserve">       </t>
  </si>
  <si>
    <r>
      <t xml:space="preserve">Movimento geral de contentores </t>
    </r>
    <r>
      <rPr>
        <vertAlign val="superscript"/>
        <sz val="16"/>
        <rFont val="Times New Roman"/>
        <family val="1"/>
      </rPr>
      <t>a</t>
    </r>
  </si>
  <si>
    <r>
      <t>櫃次</t>
    </r>
    <r>
      <rPr>
        <sz val="12"/>
        <rFont val="Times New Roman"/>
        <family val="1"/>
      </rPr>
      <t xml:space="preserve">  Nº</t>
    </r>
  </si>
  <si>
    <r>
      <t>入境</t>
    </r>
    <r>
      <rPr>
        <sz val="12"/>
        <rFont val="Times New Roman"/>
        <family val="1"/>
      </rPr>
      <t xml:space="preserve">   Entrada</t>
    </r>
  </si>
  <si>
    <r>
      <t>出境</t>
    </r>
    <r>
      <rPr>
        <sz val="12"/>
        <rFont val="Times New Roman"/>
        <family val="1"/>
      </rPr>
      <t xml:space="preserve">  Saída</t>
    </r>
  </si>
  <si>
    <r>
      <t>年</t>
    </r>
    <r>
      <rPr>
        <sz val="12"/>
        <rFont val="Times New Roman"/>
        <family val="1"/>
      </rPr>
      <t>/</t>
    </r>
    <r>
      <rPr>
        <sz val="12"/>
        <rFont val="細明體"/>
        <family val="3"/>
      </rPr>
      <t>月</t>
    </r>
  </si>
  <si>
    <t>總數</t>
  </si>
  <si>
    <r>
      <t>海路</t>
    </r>
    <r>
      <rPr>
        <sz val="12"/>
        <rFont val="Times New Roman"/>
        <family val="1"/>
      </rPr>
      <t xml:space="preserve">   Via marítima</t>
    </r>
  </si>
  <si>
    <r>
      <t>陸路</t>
    </r>
    <r>
      <rPr>
        <sz val="12"/>
        <rFont val="Times New Roman"/>
        <family val="1"/>
      </rPr>
      <t xml:space="preserve">   Via terrestre</t>
    </r>
  </si>
  <si>
    <t>Ano/Mês</t>
  </si>
  <si>
    <t>Total</t>
  </si>
  <si>
    <t>小計</t>
  </si>
  <si>
    <t>內港</t>
  </si>
  <si>
    <t>九澳港</t>
  </si>
  <si>
    <t>關閘</t>
  </si>
  <si>
    <t>路城</t>
  </si>
  <si>
    <t>Subtotal</t>
  </si>
  <si>
    <t>Porto Interior</t>
  </si>
  <si>
    <t>Porto Ka Ho</t>
  </si>
  <si>
    <t>Portas do Cerco</t>
  </si>
  <si>
    <t>CoTai</t>
  </si>
  <si>
    <t>..</t>
  </si>
  <si>
    <r>
      <t>一月</t>
    </r>
    <r>
      <rPr>
        <sz val="12"/>
        <rFont val="Times New Roman"/>
        <family val="1"/>
      </rPr>
      <t xml:space="preserve"> Jan.</t>
    </r>
  </si>
  <si>
    <r>
      <t>二月</t>
    </r>
    <r>
      <rPr>
        <sz val="12"/>
        <rFont val="Times New Roman"/>
        <family val="1"/>
      </rPr>
      <t xml:space="preserve"> Fev.</t>
    </r>
  </si>
  <si>
    <r>
      <t>三月</t>
    </r>
    <r>
      <rPr>
        <sz val="12"/>
        <rFont val="Times New Roman"/>
        <family val="1"/>
      </rPr>
      <t xml:space="preserve"> Mar.</t>
    </r>
  </si>
  <si>
    <r>
      <t>四月</t>
    </r>
    <r>
      <rPr>
        <sz val="12"/>
        <rFont val="Times New Roman"/>
        <family val="1"/>
      </rPr>
      <t xml:space="preserve"> Abr.</t>
    </r>
  </si>
  <si>
    <r>
      <t>五月</t>
    </r>
    <r>
      <rPr>
        <sz val="12"/>
        <rFont val="Times New Roman"/>
        <family val="1"/>
      </rPr>
      <t xml:space="preserve"> Mai.</t>
    </r>
  </si>
  <si>
    <r>
      <t>六月</t>
    </r>
    <r>
      <rPr>
        <sz val="12"/>
        <rFont val="Times New Roman"/>
        <family val="1"/>
      </rPr>
      <t xml:space="preserve"> Jun.</t>
    </r>
  </si>
  <si>
    <r>
      <t>七月</t>
    </r>
    <r>
      <rPr>
        <sz val="12"/>
        <rFont val="Times New Roman"/>
        <family val="1"/>
      </rPr>
      <t xml:space="preserve"> Jul.</t>
    </r>
  </si>
  <si>
    <r>
      <t>八月</t>
    </r>
    <r>
      <rPr>
        <sz val="12"/>
        <rFont val="Times New Roman"/>
        <family val="1"/>
      </rPr>
      <t xml:space="preserve"> Ago.</t>
    </r>
  </si>
  <si>
    <r>
      <t>九月</t>
    </r>
    <r>
      <rPr>
        <sz val="12"/>
        <rFont val="Times New Roman"/>
        <family val="1"/>
      </rPr>
      <t xml:space="preserve"> Set.</t>
    </r>
  </si>
  <si>
    <r>
      <t>十月</t>
    </r>
    <r>
      <rPr>
        <sz val="12"/>
        <rFont val="Times New Roman"/>
        <family val="1"/>
      </rPr>
      <t xml:space="preserve"> Out.</t>
    </r>
  </si>
  <si>
    <r>
      <t>十一月</t>
    </r>
    <r>
      <rPr>
        <sz val="12"/>
        <rFont val="Times New Roman"/>
        <family val="1"/>
      </rPr>
      <t xml:space="preserve"> Nov.</t>
    </r>
  </si>
  <si>
    <r>
      <t>十二月</t>
    </r>
    <r>
      <rPr>
        <sz val="12"/>
        <rFont val="Times New Roman"/>
        <family val="1"/>
      </rPr>
      <t xml:space="preserve"> Dez.</t>
    </r>
  </si>
  <si>
    <r>
      <t>轉口入境</t>
    </r>
    <r>
      <rPr>
        <sz val="12"/>
        <rFont val="Times New Roman"/>
        <family val="1"/>
      </rPr>
      <t xml:space="preserve">  Em trânsito para Macau</t>
    </r>
  </si>
  <si>
    <r>
      <t>轉口出境</t>
    </r>
    <r>
      <rPr>
        <sz val="12"/>
        <rFont val="Times New Roman"/>
        <family val="1"/>
      </rPr>
      <t xml:space="preserve">  Em trânsito de Macau</t>
    </r>
  </si>
  <si>
    <t>a</t>
  </si>
  <si>
    <t>有關數據是表示載貨貨櫃及空貨櫃進出澳門的總次數</t>
  </si>
  <si>
    <t>Os valores referem-se ao número de vezes total que os contentores (cheios e vazios) passaram a Macau</t>
  </si>
  <si>
    <t>..</t>
  </si>
  <si>
    <t>不適用</t>
  </si>
  <si>
    <t>Não aplicável</t>
  </si>
  <si>
    <r>
      <t>絕對數值為零</t>
    </r>
    <r>
      <rPr>
        <sz val="11"/>
        <rFont val="Times New Roman"/>
        <family val="1"/>
      </rPr>
      <t xml:space="preserve">  </t>
    </r>
  </si>
  <si>
    <t>Valor absoluto igual a zero</t>
  </si>
  <si>
    <r>
      <t>陸路貨櫃貨物統計</t>
    </r>
    <r>
      <rPr>
        <sz val="14"/>
        <rFont val="Times New Roman"/>
        <family val="1"/>
      </rPr>
      <t xml:space="preserve"> </t>
    </r>
    <r>
      <rPr>
        <vertAlign val="superscript"/>
        <sz val="14"/>
        <rFont val="Times New Roman"/>
        <family val="1"/>
      </rPr>
      <t>a</t>
    </r>
  </si>
  <si>
    <r>
      <t>海路貨櫃貨物統計</t>
    </r>
    <r>
      <rPr>
        <sz val="14"/>
        <rFont val="Times New Roman"/>
        <family val="1"/>
      </rPr>
      <t xml:space="preserve"> </t>
    </r>
    <r>
      <rPr>
        <vertAlign val="superscript"/>
        <sz val="14"/>
        <rFont val="Times New Roman"/>
        <family val="1"/>
      </rPr>
      <t>a</t>
    </r>
  </si>
  <si>
    <t>ESTATÍSTICAS DOS TRANSPORTES E COMUNICAÇÕES</t>
  </si>
  <si>
    <t>Linhas telefónicas</t>
  </si>
  <si>
    <t>Telefones móveis existentes no fim do período</t>
  </si>
  <si>
    <t>發出</t>
  </si>
  <si>
    <t>接收</t>
  </si>
  <si>
    <t>Ano/Mês</t>
  </si>
  <si>
    <t>fixadas existentes no</t>
  </si>
  <si>
    <t>總數</t>
  </si>
  <si>
    <t>用戶</t>
  </si>
  <si>
    <t>Enviados</t>
  </si>
  <si>
    <t>Recebidos</t>
  </si>
  <si>
    <t>fim do período</t>
  </si>
  <si>
    <t>Total</t>
  </si>
  <si>
    <t>Utentes</t>
  </si>
  <si>
    <t>Cartões SIM pré-pagos</t>
  </si>
  <si>
    <t>r</t>
  </si>
  <si>
    <t>用戶總數</t>
  </si>
  <si>
    <t>團體用戶</t>
  </si>
  <si>
    <t>租用專線</t>
  </si>
  <si>
    <t xml:space="preserve">Total de utentes </t>
  </si>
  <si>
    <t>Utente colectivo</t>
  </si>
  <si>
    <t>Linha alugada</t>
  </si>
  <si>
    <t>期末結餘</t>
  </si>
  <si>
    <t>總使用時數</t>
  </si>
  <si>
    <t>使用時數</t>
  </si>
  <si>
    <t>No fim do
período</t>
  </si>
  <si>
    <t>Total de horas utilizadas</t>
  </si>
  <si>
    <t>Horas
utilizadas</t>
  </si>
  <si>
    <t>..</t>
  </si>
  <si>
    <r>
      <t>註</t>
    </r>
    <r>
      <rPr>
        <sz val="11"/>
        <rFont val="Times New Roman"/>
        <family val="1"/>
      </rPr>
      <t xml:space="preserve"> :</t>
    </r>
  </si>
  <si>
    <t>寬頻服務自二零零零年七月開始</t>
  </si>
  <si>
    <t>Nota :</t>
  </si>
  <si>
    <t>O serviço de 'Banda larga' entrou em funcionamento em Julho de 2000</t>
  </si>
  <si>
    <t>..</t>
  </si>
  <si>
    <t>不適用</t>
  </si>
  <si>
    <t>更正資料</t>
  </si>
  <si>
    <t>Não aplicável</t>
  </si>
  <si>
    <t>Dado rectificado</t>
  </si>
  <si>
    <t>絕對數值為零</t>
  </si>
  <si>
    <t>Valor absoluto igual a zero</t>
  </si>
  <si>
    <r>
      <t>澳</t>
    </r>
    <r>
      <rPr>
        <sz val="24"/>
        <rFont val="Times New Roman"/>
        <family val="1"/>
      </rPr>
      <t xml:space="preserve"> </t>
    </r>
    <r>
      <rPr>
        <sz val="24"/>
        <rFont val="標楷體"/>
        <family val="4"/>
      </rPr>
      <t>門</t>
    </r>
    <r>
      <rPr>
        <sz val="24"/>
        <rFont val="Times New Roman"/>
        <family val="1"/>
      </rPr>
      <t xml:space="preserve"> </t>
    </r>
    <r>
      <rPr>
        <sz val="24"/>
        <rFont val="標楷體"/>
        <family val="4"/>
      </rPr>
      <t>特</t>
    </r>
    <r>
      <rPr>
        <sz val="24"/>
        <rFont val="Times New Roman"/>
        <family val="1"/>
      </rPr>
      <t xml:space="preserve"> </t>
    </r>
    <r>
      <rPr>
        <sz val="24"/>
        <rFont val="標楷體"/>
        <family val="4"/>
      </rPr>
      <t>別</t>
    </r>
    <r>
      <rPr>
        <sz val="24"/>
        <rFont val="Times New Roman"/>
        <family val="1"/>
      </rPr>
      <t xml:space="preserve"> </t>
    </r>
    <r>
      <rPr>
        <sz val="24"/>
        <rFont val="標楷體"/>
        <family val="4"/>
      </rPr>
      <t>行</t>
    </r>
    <r>
      <rPr>
        <sz val="24"/>
        <rFont val="Times New Roman"/>
        <family val="1"/>
      </rPr>
      <t xml:space="preserve"> </t>
    </r>
    <r>
      <rPr>
        <sz val="24"/>
        <rFont val="標楷體"/>
        <family val="4"/>
      </rPr>
      <t>政</t>
    </r>
    <r>
      <rPr>
        <sz val="24"/>
        <rFont val="Times New Roman"/>
        <family val="1"/>
      </rPr>
      <t xml:space="preserve"> </t>
    </r>
    <r>
      <rPr>
        <sz val="24"/>
        <rFont val="標楷體"/>
        <family val="4"/>
      </rPr>
      <t>區</t>
    </r>
    <r>
      <rPr>
        <sz val="24"/>
        <rFont val="Times New Roman"/>
        <family val="1"/>
      </rPr>
      <t xml:space="preserve"> </t>
    </r>
    <r>
      <rPr>
        <sz val="24"/>
        <rFont val="標楷體"/>
        <family val="4"/>
      </rPr>
      <t>政</t>
    </r>
    <r>
      <rPr>
        <sz val="24"/>
        <rFont val="Times New Roman"/>
        <family val="1"/>
      </rPr>
      <t xml:space="preserve"> </t>
    </r>
    <r>
      <rPr>
        <sz val="24"/>
        <rFont val="標楷體"/>
        <family val="4"/>
      </rPr>
      <t>府</t>
    </r>
  </si>
  <si>
    <t>Governo da Região Administrativa Especial de Macau</t>
  </si>
  <si>
    <r>
      <t>統</t>
    </r>
    <r>
      <rPr>
        <sz val="24"/>
        <rFont val="Times New Roman"/>
        <family val="1"/>
      </rPr>
      <t xml:space="preserve"> </t>
    </r>
    <r>
      <rPr>
        <sz val="24"/>
        <rFont val="標楷體"/>
        <family val="4"/>
      </rPr>
      <t>計</t>
    </r>
    <r>
      <rPr>
        <sz val="24"/>
        <rFont val="Times New Roman"/>
        <family val="1"/>
      </rPr>
      <t xml:space="preserve"> </t>
    </r>
    <r>
      <rPr>
        <sz val="24"/>
        <rFont val="標楷體"/>
        <family val="4"/>
      </rPr>
      <t>暨</t>
    </r>
    <r>
      <rPr>
        <sz val="24"/>
        <rFont val="Times New Roman"/>
        <family val="1"/>
      </rPr>
      <t xml:space="preserve"> </t>
    </r>
    <r>
      <rPr>
        <sz val="24"/>
        <rFont val="標楷體"/>
        <family val="4"/>
      </rPr>
      <t>普</t>
    </r>
    <r>
      <rPr>
        <sz val="24"/>
        <rFont val="Times New Roman"/>
        <family val="1"/>
      </rPr>
      <t xml:space="preserve"> </t>
    </r>
    <r>
      <rPr>
        <sz val="24"/>
        <rFont val="標楷體"/>
        <family val="4"/>
      </rPr>
      <t>查</t>
    </r>
    <r>
      <rPr>
        <sz val="24"/>
        <rFont val="Times New Roman"/>
        <family val="1"/>
      </rPr>
      <t xml:space="preserve"> </t>
    </r>
    <r>
      <rPr>
        <sz val="24"/>
        <rFont val="標楷體"/>
        <family val="4"/>
      </rPr>
      <t>局</t>
    </r>
  </si>
  <si>
    <t>Direcção dos Serviços de Estatística e Censos</t>
  </si>
  <si>
    <r>
      <t>運</t>
    </r>
    <r>
      <rPr>
        <b/>
        <sz val="40"/>
        <rFont val="Times New Roman"/>
        <family val="1"/>
      </rPr>
      <t xml:space="preserve"> </t>
    </r>
    <r>
      <rPr>
        <b/>
        <sz val="40"/>
        <rFont val="標楷體"/>
        <family val="4"/>
      </rPr>
      <t>輸</t>
    </r>
    <r>
      <rPr>
        <b/>
        <sz val="40"/>
        <rFont val="Times New Roman"/>
        <family val="1"/>
      </rPr>
      <t xml:space="preserve"> </t>
    </r>
    <r>
      <rPr>
        <b/>
        <sz val="40"/>
        <rFont val="標楷體"/>
        <family val="4"/>
      </rPr>
      <t>及</t>
    </r>
    <r>
      <rPr>
        <b/>
        <sz val="40"/>
        <rFont val="Times New Roman"/>
        <family val="1"/>
      </rPr>
      <t xml:space="preserve"> </t>
    </r>
    <r>
      <rPr>
        <b/>
        <sz val="40"/>
        <rFont val="標楷體"/>
        <family val="4"/>
      </rPr>
      <t>通</t>
    </r>
    <r>
      <rPr>
        <b/>
        <sz val="40"/>
        <rFont val="Times New Roman"/>
        <family val="1"/>
      </rPr>
      <t xml:space="preserve"> </t>
    </r>
    <r>
      <rPr>
        <b/>
        <sz val="40"/>
        <rFont val="標楷體"/>
        <family val="4"/>
      </rPr>
      <t>訊</t>
    </r>
    <r>
      <rPr>
        <b/>
        <sz val="40"/>
        <rFont val="Times New Roman"/>
        <family val="1"/>
      </rPr>
      <t xml:space="preserve"> </t>
    </r>
    <r>
      <rPr>
        <b/>
        <sz val="40"/>
        <rFont val="標楷體"/>
        <family val="4"/>
      </rPr>
      <t>統</t>
    </r>
    <r>
      <rPr>
        <b/>
        <sz val="40"/>
        <rFont val="Times New Roman"/>
        <family val="1"/>
      </rPr>
      <t xml:space="preserve"> </t>
    </r>
    <r>
      <rPr>
        <b/>
        <sz val="40"/>
        <rFont val="標楷體"/>
        <family val="4"/>
      </rPr>
      <t>計</t>
    </r>
  </si>
  <si>
    <t>ESTATÍSTICAS DOS TRANSPORTES E COMUNICAÇÕES</t>
  </si>
  <si>
    <t>運輸</t>
  </si>
  <si>
    <t>TRANSPORTES</t>
  </si>
  <si>
    <t xml:space="preserve">1 - </t>
  </si>
  <si>
    <t>按級別及用途統計之行駛車輛</t>
  </si>
  <si>
    <t>Veículos em circulação, por classes e serviço</t>
  </si>
  <si>
    <r>
      <t>數目</t>
    </r>
    <r>
      <rPr>
        <sz val="16"/>
        <rFont val="Times New Roman"/>
        <family val="1"/>
      </rPr>
      <t xml:space="preserve">  Nº</t>
    </r>
  </si>
  <si>
    <r>
      <t>輕型車輛</t>
    </r>
    <r>
      <rPr>
        <sz val="16"/>
        <rFont val="Times New Roman"/>
        <family val="1"/>
      </rPr>
      <t xml:space="preserve">  Automóveis ligeiros</t>
    </r>
  </si>
  <si>
    <r>
      <t>客運</t>
    </r>
    <r>
      <rPr>
        <sz val="16"/>
        <rFont val="Times New Roman"/>
        <family val="1"/>
      </rPr>
      <t xml:space="preserve">  De passageiros</t>
    </r>
  </si>
  <si>
    <r>
      <t>貨運</t>
    </r>
    <r>
      <rPr>
        <sz val="16"/>
        <rFont val="Times New Roman"/>
        <family val="1"/>
      </rPr>
      <t xml:space="preserve">  De mercadorias</t>
    </r>
  </si>
  <si>
    <r>
      <t>年</t>
    </r>
    <r>
      <rPr>
        <sz val="16"/>
        <rFont val="Times New Roman"/>
        <family val="1"/>
      </rPr>
      <t xml:space="preserve"> / </t>
    </r>
    <r>
      <rPr>
        <sz val="16"/>
        <rFont val="新細明體"/>
        <family val="1"/>
      </rPr>
      <t>月</t>
    </r>
  </si>
  <si>
    <t>私家車</t>
  </si>
  <si>
    <t>出租車</t>
  </si>
  <si>
    <t>旅遊車</t>
  </si>
  <si>
    <t>學徒車</t>
  </si>
  <si>
    <t>校車</t>
  </si>
  <si>
    <t>Particular</t>
  </si>
  <si>
    <t>Aluguer</t>
  </si>
  <si>
    <t>Táxis</t>
  </si>
  <si>
    <t>Turismo</t>
  </si>
  <si>
    <t>Instrução</t>
  </si>
  <si>
    <t>Transporte</t>
  </si>
  <si>
    <t>Mistos</t>
  </si>
  <si>
    <t>Outros</t>
  </si>
  <si>
    <t>escolar</t>
  </si>
  <si>
    <r>
      <t>年</t>
    </r>
    <r>
      <rPr>
        <sz val="15"/>
        <rFont val="Times New Roman"/>
        <family val="1"/>
      </rPr>
      <t xml:space="preserve"> / </t>
    </r>
    <r>
      <rPr>
        <sz val="15"/>
        <rFont val="新細明體"/>
        <family val="1"/>
      </rPr>
      <t xml:space="preserve">月
</t>
    </r>
    <r>
      <rPr>
        <sz val="15"/>
        <rFont val="Times New Roman"/>
        <family val="1"/>
      </rPr>
      <t>Ano/Mês</t>
    </r>
  </si>
  <si>
    <r>
      <t>重型車輛</t>
    </r>
    <r>
      <rPr>
        <sz val="15"/>
        <rFont val="Times New Roman"/>
        <family val="1"/>
      </rPr>
      <t xml:space="preserve">  Automóveis pesados</t>
    </r>
  </si>
  <si>
    <r>
      <t xml:space="preserve">50 cc </t>
    </r>
    <r>
      <rPr>
        <sz val="15"/>
        <rFont val="新細明體"/>
        <family val="1"/>
      </rPr>
      <t>以上</t>
    </r>
  </si>
  <si>
    <r>
      <t xml:space="preserve">50 cc </t>
    </r>
    <r>
      <rPr>
        <sz val="15"/>
        <rFont val="新細明體"/>
        <family val="1"/>
      </rPr>
      <t>或以</t>
    </r>
  </si>
  <si>
    <r>
      <t>客運</t>
    </r>
    <r>
      <rPr>
        <sz val="15"/>
        <rFont val="Times New Roman"/>
        <family val="1"/>
      </rPr>
      <t xml:space="preserve">  De passageiros</t>
    </r>
  </si>
  <si>
    <r>
      <t>貨運</t>
    </r>
    <r>
      <rPr>
        <sz val="15"/>
        <rFont val="Times New Roman"/>
        <family val="1"/>
      </rPr>
      <t xml:space="preserve">  De mercadorias</t>
    </r>
  </si>
  <si>
    <t>電單車</t>
  </si>
  <si>
    <t>下電單車</t>
  </si>
  <si>
    <t>單車</t>
  </si>
  <si>
    <t>公共汽車</t>
  </si>
  <si>
    <t>Motociclos</t>
  </si>
  <si>
    <t>Ciclo-</t>
  </si>
  <si>
    <t>com mais</t>
  </si>
  <si>
    <t>motores</t>
  </si>
  <si>
    <t>colectivo</t>
  </si>
  <si>
    <t>de 50 cc</t>
  </si>
  <si>
    <t>até 50 cc</t>
  </si>
  <si>
    <r>
      <t>一月</t>
    </r>
    <r>
      <rPr>
        <sz val="17"/>
        <rFont val="Times New Roman"/>
        <family val="1"/>
      </rPr>
      <t xml:space="preserve"> Jan.</t>
    </r>
  </si>
  <si>
    <r>
      <t>二月</t>
    </r>
    <r>
      <rPr>
        <sz val="17"/>
        <rFont val="Times New Roman"/>
        <family val="1"/>
      </rPr>
      <t xml:space="preserve"> Fev.</t>
    </r>
  </si>
  <si>
    <r>
      <t>三月</t>
    </r>
    <r>
      <rPr>
        <sz val="17"/>
        <rFont val="Times New Roman"/>
        <family val="1"/>
      </rPr>
      <t xml:space="preserve"> Mar.</t>
    </r>
  </si>
  <si>
    <r>
      <t>五月</t>
    </r>
    <r>
      <rPr>
        <sz val="17"/>
        <rFont val="Times New Roman"/>
        <family val="1"/>
      </rPr>
      <t xml:space="preserve"> Mai.</t>
    </r>
  </si>
  <si>
    <r>
      <t>六月</t>
    </r>
    <r>
      <rPr>
        <sz val="17"/>
        <rFont val="Times New Roman"/>
        <family val="1"/>
      </rPr>
      <t xml:space="preserve"> Jun.</t>
    </r>
  </si>
  <si>
    <r>
      <t>七月</t>
    </r>
    <r>
      <rPr>
        <sz val="17"/>
        <rFont val="Times New Roman"/>
        <family val="1"/>
      </rPr>
      <t xml:space="preserve"> Jul.</t>
    </r>
  </si>
  <si>
    <r>
      <t>八月</t>
    </r>
    <r>
      <rPr>
        <sz val="17"/>
        <rFont val="Times New Roman"/>
        <family val="1"/>
      </rPr>
      <t xml:space="preserve"> Ago.</t>
    </r>
  </si>
  <si>
    <r>
      <t>九月</t>
    </r>
    <r>
      <rPr>
        <sz val="17"/>
        <rFont val="Times New Roman"/>
        <family val="1"/>
      </rPr>
      <t xml:space="preserve"> Set.</t>
    </r>
  </si>
  <si>
    <r>
      <t>十月</t>
    </r>
    <r>
      <rPr>
        <sz val="17"/>
        <rFont val="Times New Roman"/>
        <family val="1"/>
      </rPr>
      <t xml:space="preserve"> Out.</t>
    </r>
  </si>
  <si>
    <r>
      <t>十一月</t>
    </r>
    <r>
      <rPr>
        <sz val="17"/>
        <rFont val="Times New Roman"/>
        <family val="1"/>
      </rPr>
      <t xml:space="preserve"> Nov.</t>
    </r>
  </si>
  <si>
    <r>
      <t>十二月</t>
    </r>
    <r>
      <rPr>
        <sz val="17"/>
        <rFont val="Times New Roman"/>
        <family val="1"/>
      </rPr>
      <t xml:space="preserve"> Dez.</t>
    </r>
  </si>
  <si>
    <r>
      <t>官方統計。倘刊登此等資料，須指出資料來源。</t>
    </r>
    <r>
      <rPr>
        <sz val="13"/>
        <rFont val="Times New Roman"/>
        <family val="1"/>
      </rPr>
      <t xml:space="preserve">    Estatística Oficial.  A reprodução destes dados só é permitida com indicação da fonte.</t>
    </r>
  </si>
  <si>
    <r>
      <t>統計暨普查局，宋玉生廣場</t>
    </r>
    <r>
      <rPr>
        <sz val="13"/>
        <rFont val="Times New Roman"/>
        <family val="1"/>
      </rPr>
      <t>411-417</t>
    </r>
    <r>
      <rPr>
        <sz val="13"/>
        <rFont val="新細明體"/>
        <family val="1"/>
      </rPr>
      <t>號皇朝廣場</t>
    </r>
    <r>
      <rPr>
        <sz val="13"/>
        <rFont val="Times New Roman"/>
        <family val="1"/>
      </rPr>
      <t>17</t>
    </r>
    <r>
      <rPr>
        <sz val="13"/>
        <rFont val="新細明體"/>
        <family val="1"/>
      </rPr>
      <t>樓</t>
    </r>
    <r>
      <rPr>
        <sz val="13"/>
        <rFont val="Times New Roman"/>
        <family val="1"/>
      </rPr>
      <t xml:space="preserve">       Direcção dos Serviços de Estatística e Censos.  Alameda Dr. Carlos d´Assumpção, nº411-417, Edif."Dynasty Plaza", 17ºandar</t>
    </r>
  </si>
  <si>
    <r>
      <t>電話</t>
    </r>
    <r>
      <rPr>
        <sz val="13"/>
        <rFont val="Times New Roman"/>
        <family val="1"/>
      </rPr>
      <t xml:space="preserve">  Tel</t>
    </r>
    <r>
      <rPr>
        <sz val="13"/>
        <rFont val="新細明體"/>
        <family val="1"/>
      </rPr>
      <t>：</t>
    </r>
    <r>
      <rPr>
        <sz val="13"/>
        <rFont val="Times New Roman"/>
        <family val="1"/>
      </rPr>
      <t xml:space="preserve">3995311     </t>
    </r>
    <r>
      <rPr>
        <sz val="13"/>
        <rFont val="新細明體"/>
        <family val="1"/>
      </rPr>
      <t>圖文傳真</t>
    </r>
    <r>
      <rPr>
        <sz val="13"/>
        <rFont val="Times New Roman"/>
        <family val="1"/>
      </rPr>
      <t xml:space="preserve">  Fax</t>
    </r>
    <r>
      <rPr>
        <sz val="13"/>
        <rFont val="新細明體"/>
        <family val="1"/>
      </rPr>
      <t>：</t>
    </r>
    <r>
      <rPr>
        <sz val="13"/>
        <rFont val="Times New Roman"/>
        <family val="1"/>
      </rPr>
      <t>307825</t>
    </r>
  </si>
  <si>
    <r>
      <t>電子郵件地址：</t>
    </r>
    <r>
      <rPr>
        <sz val="13"/>
        <rFont val="Times New Roman"/>
        <family val="1"/>
      </rPr>
      <t xml:space="preserve">E-Mail: info@dsec.gov.mo    </t>
    </r>
    <r>
      <rPr>
        <sz val="13"/>
        <rFont val="新細明體"/>
        <family val="1"/>
      </rPr>
      <t>網頁地址：</t>
    </r>
    <r>
      <rPr>
        <sz val="13"/>
        <rFont val="Times New Roman"/>
        <family val="1"/>
      </rPr>
      <t>http://www.dsec.gov.mo</t>
    </r>
  </si>
  <si>
    <r>
      <t>運</t>
    </r>
    <r>
      <rPr>
        <b/>
        <sz val="20"/>
        <rFont val="Times New Roman"/>
        <family val="1"/>
      </rPr>
      <t xml:space="preserve"> </t>
    </r>
    <r>
      <rPr>
        <b/>
        <sz val="20"/>
        <rFont val="標楷體"/>
        <family val="4"/>
      </rPr>
      <t>輸</t>
    </r>
    <r>
      <rPr>
        <b/>
        <sz val="20"/>
        <rFont val="Times New Roman"/>
        <family val="1"/>
      </rPr>
      <t xml:space="preserve"> </t>
    </r>
    <r>
      <rPr>
        <b/>
        <sz val="20"/>
        <rFont val="標楷體"/>
        <family val="4"/>
      </rPr>
      <t>及</t>
    </r>
    <r>
      <rPr>
        <b/>
        <sz val="20"/>
        <rFont val="Times New Roman"/>
        <family val="1"/>
      </rPr>
      <t xml:space="preserve"> </t>
    </r>
    <r>
      <rPr>
        <b/>
        <sz val="20"/>
        <rFont val="標楷體"/>
        <family val="4"/>
      </rPr>
      <t>通</t>
    </r>
    <r>
      <rPr>
        <b/>
        <sz val="20"/>
        <rFont val="Times New Roman"/>
        <family val="1"/>
      </rPr>
      <t xml:space="preserve"> </t>
    </r>
    <r>
      <rPr>
        <b/>
        <sz val="20"/>
        <rFont val="標楷體"/>
        <family val="4"/>
      </rPr>
      <t>訊</t>
    </r>
    <r>
      <rPr>
        <b/>
        <sz val="20"/>
        <rFont val="Times New Roman"/>
        <family val="1"/>
      </rPr>
      <t xml:space="preserve"> </t>
    </r>
    <r>
      <rPr>
        <b/>
        <sz val="20"/>
        <rFont val="標楷體"/>
        <family val="4"/>
      </rPr>
      <t>統</t>
    </r>
    <r>
      <rPr>
        <b/>
        <sz val="20"/>
        <rFont val="Times New Roman"/>
        <family val="1"/>
      </rPr>
      <t xml:space="preserve"> </t>
    </r>
    <r>
      <rPr>
        <b/>
        <sz val="20"/>
        <rFont val="標楷體"/>
        <family val="4"/>
      </rPr>
      <t>計</t>
    </r>
  </si>
  <si>
    <t>ESTATÍSTICAS DOS TRANSPORTES E COMUNICAÇÕES</t>
  </si>
  <si>
    <t xml:space="preserve">4 - </t>
  </si>
  <si>
    <r>
      <t>數目</t>
    </r>
    <r>
      <rPr>
        <sz val="14"/>
        <rFont val="Times New Roman"/>
        <family val="1"/>
      </rPr>
      <t xml:space="preserve">  Nº</t>
    </r>
  </si>
  <si>
    <r>
      <t>年</t>
    </r>
    <r>
      <rPr>
        <sz val="14"/>
        <rFont val="Times New Roman"/>
        <family val="1"/>
      </rPr>
      <t xml:space="preserve"> / </t>
    </r>
    <r>
      <rPr>
        <sz val="14"/>
        <rFont val="新細明體"/>
        <family val="1"/>
      </rPr>
      <t>月</t>
    </r>
  </si>
  <si>
    <t>總數</t>
  </si>
  <si>
    <t>日本</t>
  </si>
  <si>
    <t>中國大陸</t>
  </si>
  <si>
    <t>台灣</t>
  </si>
  <si>
    <t>南非</t>
  </si>
  <si>
    <t>美國</t>
  </si>
  <si>
    <r>
      <t>英</t>
    </r>
    <r>
      <rPr>
        <sz val="14"/>
        <rFont val="Times New Roman"/>
        <family val="1"/>
      </rPr>
      <t xml:space="preserve"> </t>
    </r>
    <r>
      <rPr>
        <sz val="14"/>
        <rFont val="新細明體"/>
        <family val="1"/>
      </rPr>
      <t>國</t>
    </r>
  </si>
  <si>
    <t>意大利</t>
  </si>
  <si>
    <t>德國</t>
  </si>
  <si>
    <t>其他</t>
  </si>
  <si>
    <t>Ano/Mês</t>
  </si>
  <si>
    <t>Total</t>
  </si>
  <si>
    <t>Japão</t>
  </si>
  <si>
    <t>China</t>
  </si>
  <si>
    <t>Taiwan</t>
  </si>
  <si>
    <t>África</t>
  </si>
  <si>
    <t>EUA</t>
  </si>
  <si>
    <t>Reino</t>
  </si>
  <si>
    <t>Itália</t>
  </si>
  <si>
    <t>Alemanha</t>
  </si>
  <si>
    <t>Outros</t>
  </si>
  <si>
    <t>Continental</t>
  </si>
  <si>
    <t>do Sul</t>
  </si>
  <si>
    <t>Unido</t>
  </si>
  <si>
    <r>
      <t>一月</t>
    </r>
    <r>
      <rPr>
        <sz val="14"/>
        <rFont val="Times New Roman"/>
        <family val="1"/>
      </rPr>
      <t xml:space="preserve"> Jan.</t>
    </r>
  </si>
  <si>
    <r>
      <t>二月</t>
    </r>
    <r>
      <rPr>
        <sz val="14"/>
        <rFont val="Times New Roman"/>
        <family val="1"/>
      </rPr>
      <t xml:space="preserve"> Fev.</t>
    </r>
  </si>
  <si>
    <r>
      <t>三月</t>
    </r>
    <r>
      <rPr>
        <sz val="14"/>
        <rFont val="Times New Roman"/>
        <family val="1"/>
      </rPr>
      <t xml:space="preserve"> Mar.</t>
    </r>
  </si>
  <si>
    <r>
      <t>四月</t>
    </r>
    <r>
      <rPr>
        <sz val="14"/>
        <rFont val="Times New Roman"/>
        <family val="1"/>
      </rPr>
      <t xml:space="preserve"> Abr.</t>
    </r>
  </si>
  <si>
    <r>
      <t>五月</t>
    </r>
    <r>
      <rPr>
        <sz val="14"/>
        <rFont val="Times New Roman"/>
        <family val="1"/>
      </rPr>
      <t xml:space="preserve"> Mai.</t>
    </r>
  </si>
  <si>
    <r>
      <t>六月</t>
    </r>
    <r>
      <rPr>
        <sz val="14"/>
        <rFont val="Times New Roman"/>
        <family val="1"/>
      </rPr>
      <t xml:space="preserve"> Jun.</t>
    </r>
  </si>
  <si>
    <r>
      <t>七月</t>
    </r>
    <r>
      <rPr>
        <sz val="14"/>
        <rFont val="Times New Roman"/>
        <family val="1"/>
      </rPr>
      <t xml:space="preserve"> Jul.</t>
    </r>
  </si>
  <si>
    <r>
      <t>八月</t>
    </r>
    <r>
      <rPr>
        <sz val="14"/>
        <rFont val="Times New Roman"/>
        <family val="1"/>
      </rPr>
      <t xml:space="preserve"> Ago.</t>
    </r>
  </si>
  <si>
    <r>
      <t>九月</t>
    </r>
    <r>
      <rPr>
        <sz val="14"/>
        <rFont val="Times New Roman"/>
        <family val="1"/>
      </rPr>
      <t xml:space="preserve"> Set.</t>
    </r>
  </si>
  <si>
    <r>
      <t>十月</t>
    </r>
    <r>
      <rPr>
        <sz val="14"/>
        <rFont val="Times New Roman"/>
        <family val="1"/>
      </rPr>
      <t xml:space="preserve"> Out.</t>
    </r>
  </si>
  <si>
    <r>
      <t>十一月</t>
    </r>
    <r>
      <rPr>
        <sz val="14"/>
        <rFont val="Times New Roman"/>
        <family val="1"/>
      </rPr>
      <t xml:space="preserve"> Nov.</t>
    </r>
  </si>
  <si>
    <r>
      <t>十二月</t>
    </r>
    <r>
      <rPr>
        <sz val="14"/>
        <rFont val="Times New Roman"/>
        <family val="1"/>
      </rPr>
      <t xml:space="preserve"> Dez.</t>
    </r>
  </si>
  <si>
    <r>
      <t xml:space="preserve">5 - </t>
    </r>
  </si>
  <si>
    <t>道路規則、駕駛及機器考試合格之統計</t>
  </si>
  <si>
    <t xml:space="preserve">      </t>
  </si>
  <si>
    <t xml:space="preserve">Aprovação em exames de código, condução e mecânica </t>
  </si>
  <si>
    <r>
      <t>數目</t>
    </r>
    <r>
      <rPr>
        <sz val="14"/>
        <rFont val="Times New Roman"/>
        <family val="1"/>
      </rPr>
      <t xml:space="preserve">  Nº</t>
    </r>
  </si>
  <si>
    <r>
      <t>年</t>
    </r>
    <r>
      <rPr>
        <sz val="14"/>
        <rFont val="Times New Roman"/>
        <family val="1"/>
      </rPr>
      <t xml:space="preserve"> / </t>
    </r>
    <r>
      <rPr>
        <sz val="14"/>
        <rFont val="新細明體"/>
        <family val="1"/>
      </rPr>
      <t>月</t>
    </r>
  </si>
  <si>
    <t>道路規則</t>
  </si>
  <si>
    <t>重型車輛</t>
  </si>
  <si>
    <t>機器</t>
  </si>
  <si>
    <t>Ano/Mês</t>
  </si>
  <si>
    <t>Código</t>
  </si>
  <si>
    <t xml:space="preserve">Automóveis </t>
  </si>
  <si>
    <t>Motociclos/</t>
  </si>
  <si>
    <t>Mecânica</t>
  </si>
  <si>
    <t xml:space="preserve"> ligeiros</t>
  </si>
  <si>
    <t>pesados</t>
  </si>
  <si>
    <t>Ciclomotores</t>
  </si>
  <si>
    <r>
      <t>五月</t>
    </r>
    <r>
      <rPr>
        <sz val="14"/>
        <rFont val="Times New Roman"/>
        <family val="1"/>
      </rPr>
      <t xml:space="preserve"> Mai.</t>
    </r>
  </si>
  <si>
    <r>
      <t>六月</t>
    </r>
    <r>
      <rPr>
        <sz val="14"/>
        <rFont val="Times New Roman"/>
        <family val="1"/>
      </rPr>
      <t xml:space="preserve"> Jun.</t>
    </r>
  </si>
  <si>
    <r>
      <t>七月</t>
    </r>
    <r>
      <rPr>
        <sz val="14"/>
        <rFont val="Times New Roman"/>
        <family val="1"/>
      </rPr>
      <t xml:space="preserve"> Jul.</t>
    </r>
  </si>
  <si>
    <r>
      <t>八月</t>
    </r>
    <r>
      <rPr>
        <sz val="14"/>
        <rFont val="Times New Roman"/>
        <family val="1"/>
      </rPr>
      <t xml:space="preserve"> Ago.</t>
    </r>
  </si>
  <si>
    <r>
      <t>九月</t>
    </r>
    <r>
      <rPr>
        <sz val="14"/>
        <rFont val="Times New Roman"/>
        <family val="1"/>
      </rPr>
      <t xml:space="preserve"> Set.</t>
    </r>
  </si>
  <si>
    <r>
      <t>十月</t>
    </r>
    <r>
      <rPr>
        <sz val="14"/>
        <rFont val="Times New Roman"/>
        <family val="1"/>
      </rPr>
      <t xml:space="preserve"> Out.</t>
    </r>
  </si>
  <si>
    <r>
      <t>十一月</t>
    </r>
    <r>
      <rPr>
        <sz val="14"/>
        <rFont val="Times New Roman"/>
        <family val="1"/>
      </rPr>
      <t xml:space="preserve"> Nov.</t>
    </r>
  </si>
  <si>
    <r>
      <t>十二月</t>
    </r>
    <r>
      <rPr>
        <sz val="14"/>
        <rFont val="Times New Roman"/>
        <family val="1"/>
      </rPr>
      <t xml:space="preserve"> Dez.</t>
    </r>
  </si>
  <si>
    <r>
      <t>一至五月</t>
    </r>
    <r>
      <rPr>
        <sz val="14"/>
        <rFont val="Times New Roman"/>
        <family val="1"/>
      </rPr>
      <t xml:space="preserve"> Jan.-Mai.</t>
    </r>
  </si>
  <si>
    <r>
      <t>十月</t>
    </r>
    <r>
      <rPr>
        <sz val="11"/>
        <rFont val="Times New Roman"/>
        <family val="1"/>
      </rPr>
      <t xml:space="preserve"> Out.</t>
    </r>
  </si>
  <si>
    <r>
      <t>十一月</t>
    </r>
    <r>
      <rPr>
        <sz val="11"/>
        <rFont val="Times New Roman"/>
        <family val="1"/>
      </rPr>
      <t xml:space="preserve"> Nov.</t>
    </r>
  </si>
  <si>
    <r>
      <t>十二月</t>
    </r>
    <r>
      <rPr>
        <sz val="11"/>
        <rFont val="Times New Roman"/>
        <family val="1"/>
      </rPr>
      <t xml:space="preserve"> Dez.</t>
    </r>
  </si>
  <si>
    <r>
      <t>一月</t>
    </r>
    <r>
      <rPr>
        <sz val="11"/>
        <rFont val="Times New Roman"/>
        <family val="1"/>
      </rPr>
      <t xml:space="preserve"> Jan.</t>
    </r>
  </si>
  <si>
    <r>
      <t>二月</t>
    </r>
    <r>
      <rPr>
        <sz val="11"/>
        <rFont val="Times New Roman"/>
        <family val="1"/>
      </rPr>
      <t xml:space="preserve"> Fev.</t>
    </r>
  </si>
  <si>
    <r>
      <t>三月</t>
    </r>
    <r>
      <rPr>
        <sz val="11"/>
        <rFont val="Times New Roman"/>
        <family val="1"/>
      </rPr>
      <t xml:space="preserve"> Mar.</t>
    </r>
  </si>
  <si>
    <r>
      <t>五月</t>
    </r>
    <r>
      <rPr>
        <sz val="11"/>
        <rFont val="Times New Roman"/>
        <family val="1"/>
      </rPr>
      <t xml:space="preserve"> Mai.</t>
    </r>
  </si>
  <si>
    <r>
      <t>六月</t>
    </r>
    <r>
      <rPr>
        <sz val="11"/>
        <rFont val="Times New Roman"/>
        <family val="1"/>
      </rPr>
      <t xml:space="preserve"> Jun.</t>
    </r>
  </si>
  <si>
    <r>
      <t>七月</t>
    </r>
    <r>
      <rPr>
        <sz val="11"/>
        <rFont val="Times New Roman"/>
        <family val="1"/>
      </rPr>
      <t xml:space="preserve"> Jul.</t>
    </r>
  </si>
  <si>
    <r>
      <t>八月</t>
    </r>
    <r>
      <rPr>
        <sz val="11"/>
        <rFont val="Times New Roman"/>
        <family val="1"/>
      </rPr>
      <t xml:space="preserve"> Ago.</t>
    </r>
  </si>
  <si>
    <r>
      <t>九月</t>
    </r>
    <r>
      <rPr>
        <sz val="11"/>
        <rFont val="Times New Roman"/>
        <family val="1"/>
      </rPr>
      <t xml:space="preserve"> Set.</t>
    </r>
  </si>
  <si>
    <r>
      <t>一至五月</t>
    </r>
    <r>
      <rPr>
        <sz val="11"/>
        <rFont val="Times New Roman"/>
        <family val="1"/>
      </rPr>
      <t xml:space="preserve"> Jan.-Mai.</t>
    </r>
  </si>
  <si>
    <r>
      <t>十月</t>
    </r>
    <r>
      <rPr>
        <sz val="11"/>
        <rFont val="Times New Roman"/>
        <family val="1"/>
      </rPr>
      <t xml:space="preserve"> Out.</t>
    </r>
  </si>
  <si>
    <r>
      <t>十一月</t>
    </r>
    <r>
      <rPr>
        <sz val="11"/>
        <rFont val="Times New Roman"/>
        <family val="1"/>
      </rPr>
      <t xml:space="preserve"> Nov.</t>
    </r>
  </si>
  <si>
    <r>
      <t>十二月</t>
    </r>
    <r>
      <rPr>
        <sz val="11"/>
        <rFont val="Times New Roman"/>
        <family val="1"/>
      </rPr>
      <t xml:space="preserve"> Dez.</t>
    </r>
  </si>
  <si>
    <r>
      <t>一月</t>
    </r>
    <r>
      <rPr>
        <sz val="11"/>
        <rFont val="Times New Roman"/>
        <family val="1"/>
      </rPr>
      <t xml:space="preserve"> Jan.</t>
    </r>
  </si>
  <si>
    <r>
      <t>二月</t>
    </r>
    <r>
      <rPr>
        <sz val="11"/>
        <rFont val="Times New Roman"/>
        <family val="1"/>
      </rPr>
      <t xml:space="preserve"> Fev.</t>
    </r>
  </si>
  <si>
    <r>
      <t>五月</t>
    </r>
    <r>
      <rPr>
        <sz val="11"/>
        <rFont val="Times New Roman"/>
        <family val="1"/>
      </rPr>
      <t xml:space="preserve"> Mai.</t>
    </r>
  </si>
  <si>
    <r>
      <t>六月</t>
    </r>
    <r>
      <rPr>
        <sz val="11"/>
        <rFont val="Times New Roman"/>
        <family val="1"/>
      </rPr>
      <t xml:space="preserve"> Jun.</t>
    </r>
  </si>
  <si>
    <r>
      <t>七月</t>
    </r>
    <r>
      <rPr>
        <sz val="11"/>
        <rFont val="Times New Roman"/>
        <family val="1"/>
      </rPr>
      <t xml:space="preserve"> Jul.</t>
    </r>
  </si>
  <si>
    <r>
      <t>八月</t>
    </r>
    <r>
      <rPr>
        <sz val="11"/>
        <rFont val="Times New Roman"/>
        <family val="1"/>
      </rPr>
      <t xml:space="preserve"> Ago.</t>
    </r>
  </si>
  <si>
    <r>
      <t>九月</t>
    </r>
    <r>
      <rPr>
        <sz val="11"/>
        <rFont val="Times New Roman"/>
        <family val="1"/>
      </rPr>
      <t xml:space="preserve"> Set.</t>
    </r>
  </si>
  <si>
    <t>r</t>
  </si>
  <si>
    <t xml:space="preserve">13 - </t>
  </si>
  <si>
    <r>
      <t xml:space="preserve">國際機場轉口貨物統計 </t>
    </r>
    <r>
      <rPr>
        <vertAlign val="superscript"/>
        <sz val="10"/>
        <rFont val="Times New Roman"/>
        <family val="1"/>
      </rPr>
      <t>a</t>
    </r>
  </si>
  <si>
    <t xml:space="preserve">6 - </t>
  </si>
  <si>
    <t>交通意外</t>
  </si>
  <si>
    <t>Acidentes de viação</t>
  </si>
  <si>
    <t xml:space="preserve">11 - </t>
  </si>
  <si>
    <t>按出發地及目的地統計之國際機場商業航班</t>
  </si>
  <si>
    <r>
      <t>年</t>
    </r>
    <r>
      <rPr>
        <sz val="13"/>
        <rFont val="Times New Roman"/>
        <family val="1"/>
      </rPr>
      <t xml:space="preserve"> / </t>
    </r>
    <r>
      <rPr>
        <sz val="13"/>
        <rFont val="新細明體"/>
        <family val="1"/>
      </rPr>
      <t xml:space="preserve">月
</t>
    </r>
    <r>
      <rPr>
        <sz val="13"/>
        <rFont val="Times New Roman"/>
        <family val="1"/>
      </rPr>
      <t>Ano/Mês</t>
    </r>
  </si>
  <si>
    <r>
      <t>運</t>
    </r>
    <r>
      <rPr>
        <b/>
        <sz val="18"/>
        <rFont val="Times New Roman"/>
        <family val="1"/>
      </rPr>
      <t xml:space="preserve"> </t>
    </r>
    <r>
      <rPr>
        <b/>
        <sz val="18"/>
        <rFont val="標楷體"/>
        <family val="4"/>
      </rPr>
      <t>輸</t>
    </r>
    <r>
      <rPr>
        <b/>
        <sz val="18"/>
        <rFont val="Times New Roman"/>
        <family val="1"/>
      </rPr>
      <t xml:space="preserve"> </t>
    </r>
    <r>
      <rPr>
        <b/>
        <sz val="18"/>
        <rFont val="標楷體"/>
        <family val="4"/>
      </rPr>
      <t>及</t>
    </r>
    <r>
      <rPr>
        <b/>
        <sz val="18"/>
        <rFont val="Times New Roman"/>
        <family val="1"/>
      </rPr>
      <t xml:space="preserve"> </t>
    </r>
    <r>
      <rPr>
        <b/>
        <sz val="18"/>
        <rFont val="標楷體"/>
        <family val="4"/>
      </rPr>
      <t>通</t>
    </r>
    <r>
      <rPr>
        <b/>
        <sz val="18"/>
        <rFont val="Times New Roman"/>
        <family val="1"/>
      </rPr>
      <t xml:space="preserve"> </t>
    </r>
    <r>
      <rPr>
        <b/>
        <sz val="18"/>
        <rFont val="標楷體"/>
        <family val="4"/>
      </rPr>
      <t>訊</t>
    </r>
    <r>
      <rPr>
        <b/>
        <sz val="18"/>
        <rFont val="Times New Roman"/>
        <family val="1"/>
      </rPr>
      <t xml:space="preserve"> </t>
    </r>
    <r>
      <rPr>
        <b/>
        <sz val="18"/>
        <rFont val="標楷體"/>
        <family val="4"/>
      </rPr>
      <t>統</t>
    </r>
    <r>
      <rPr>
        <b/>
        <sz val="18"/>
        <rFont val="Times New Roman"/>
        <family val="1"/>
      </rPr>
      <t xml:space="preserve"> </t>
    </r>
    <r>
      <rPr>
        <b/>
        <sz val="18"/>
        <rFont val="標楷體"/>
        <family val="4"/>
      </rPr>
      <t>計</t>
    </r>
  </si>
  <si>
    <t>ESTATÍSTICAS DOS TRANSPORTES E COMUNICAÇÕES</t>
  </si>
  <si>
    <t>14-</t>
  </si>
  <si>
    <r>
      <t>貨櫃貨物統計</t>
    </r>
    <r>
      <rPr>
        <vertAlign val="superscript"/>
        <sz val="16"/>
        <rFont val="Times New Roman"/>
        <family val="1"/>
      </rPr>
      <t xml:space="preserve"> </t>
    </r>
    <r>
      <rPr>
        <vertAlign val="superscript"/>
        <sz val="18"/>
        <rFont val="Times New Roman"/>
        <family val="1"/>
      </rPr>
      <t>a</t>
    </r>
  </si>
  <si>
    <t xml:space="preserve">       </t>
  </si>
  <si>
    <r>
      <t>Movimento de carga contentorizado</t>
    </r>
    <r>
      <rPr>
        <vertAlign val="superscript"/>
        <sz val="16"/>
        <rFont val="Times New Roman"/>
        <family val="1"/>
      </rPr>
      <t xml:space="preserve"> </t>
    </r>
    <r>
      <rPr>
        <vertAlign val="superscript"/>
        <sz val="18"/>
        <rFont val="Times New Roman"/>
        <family val="1"/>
      </rPr>
      <t>a</t>
    </r>
  </si>
  <si>
    <r>
      <t>公噸</t>
    </r>
    <r>
      <rPr>
        <sz val="12"/>
        <rFont val="Times New Roman"/>
        <family val="1"/>
      </rPr>
      <t xml:space="preserve">  Ton</t>
    </r>
  </si>
  <si>
    <r>
      <t>入口</t>
    </r>
    <r>
      <rPr>
        <sz val="12"/>
        <rFont val="Times New Roman"/>
        <family val="1"/>
      </rPr>
      <t xml:space="preserve">   Importações</t>
    </r>
  </si>
  <si>
    <r>
      <t>出口</t>
    </r>
    <r>
      <rPr>
        <sz val="12"/>
        <rFont val="Times New Roman"/>
        <family val="1"/>
      </rPr>
      <t xml:space="preserve">   Exportações</t>
    </r>
  </si>
  <si>
    <r>
      <t>年</t>
    </r>
    <r>
      <rPr>
        <sz val="12"/>
        <rFont val="Times New Roman"/>
        <family val="1"/>
      </rPr>
      <t>/</t>
    </r>
    <r>
      <rPr>
        <sz val="12"/>
        <rFont val="細明體"/>
        <family val="3"/>
      </rPr>
      <t>月</t>
    </r>
  </si>
  <si>
    <t>總數</t>
  </si>
  <si>
    <t>小計</t>
  </si>
  <si>
    <t>內港</t>
  </si>
  <si>
    <t>關閘</t>
  </si>
  <si>
    <t>九澳港</t>
  </si>
  <si>
    <t>路城</t>
  </si>
  <si>
    <t>Ano/Mês</t>
  </si>
  <si>
    <t>Total</t>
  </si>
  <si>
    <t>Subtotal</t>
  </si>
  <si>
    <t>Porto Interior</t>
  </si>
  <si>
    <t>Portas do Cerco</t>
  </si>
  <si>
    <t>Porto Ka Ho</t>
  </si>
  <si>
    <t>CoTai</t>
  </si>
  <si>
    <t>..</t>
  </si>
  <si>
    <r>
      <t>一月</t>
    </r>
    <r>
      <rPr>
        <sz val="13"/>
        <rFont val="Times New Roman"/>
        <family val="1"/>
      </rPr>
      <t xml:space="preserve"> Jan.</t>
    </r>
  </si>
  <si>
    <r>
      <t>三月</t>
    </r>
    <r>
      <rPr>
        <sz val="13"/>
        <rFont val="Times New Roman"/>
        <family val="1"/>
      </rPr>
      <t xml:space="preserve"> Mar.</t>
    </r>
  </si>
  <si>
    <r>
      <t>四月</t>
    </r>
    <r>
      <rPr>
        <sz val="13"/>
        <rFont val="Times New Roman"/>
        <family val="1"/>
      </rPr>
      <t xml:space="preserve"> Abr.</t>
    </r>
  </si>
  <si>
    <r>
      <t>五月</t>
    </r>
    <r>
      <rPr>
        <sz val="13"/>
        <rFont val="Times New Roman"/>
        <family val="1"/>
      </rPr>
      <t xml:space="preserve"> Mai.</t>
    </r>
  </si>
  <si>
    <r>
      <t>六月</t>
    </r>
    <r>
      <rPr>
        <sz val="13"/>
        <rFont val="Times New Roman"/>
        <family val="1"/>
      </rPr>
      <t xml:space="preserve"> Jun.</t>
    </r>
  </si>
  <si>
    <r>
      <t>七月</t>
    </r>
    <r>
      <rPr>
        <sz val="13"/>
        <rFont val="Times New Roman"/>
        <family val="1"/>
      </rPr>
      <t xml:space="preserve"> Jul.</t>
    </r>
  </si>
  <si>
    <r>
      <t>八月</t>
    </r>
    <r>
      <rPr>
        <sz val="13"/>
        <rFont val="Times New Roman"/>
        <family val="1"/>
      </rPr>
      <t xml:space="preserve"> Ago.</t>
    </r>
  </si>
  <si>
    <r>
      <t>九月</t>
    </r>
    <r>
      <rPr>
        <sz val="13"/>
        <rFont val="Times New Roman"/>
        <family val="1"/>
      </rPr>
      <t xml:space="preserve"> Set.</t>
    </r>
  </si>
  <si>
    <r>
      <t>十月</t>
    </r>
    <r>
      <rPr>
        <sz val="13"/>
        <rFont val="Times New Roman"/>
        <family val="1"/>
      </rPr>
      <t xml:space="preserve"> Out.</t>
    </r>
  </si>
  <si>
    <r>
      <t>十一月</t>
    </r>
    <r>
      <rPr>
        <sz val="13"/>
        <rFont val="Times New Roman"/>
        <family val="1"/>
      </rPr>
      <t xml:space="preserve"> Nov.</t>
    </r>
  </si>
  <si>
    <r>
      <t>十二月</t>
    </r>
    <r>
      <rPr>
        <sz val="13"/>
        <rFont val="Times New Roman"/>
        <family val="1"/>
      </rPr>
      <t xml:space="preserve"> Dez.</t>
    </r>
  </si>
  <si>
    <r>
      <t>轉口入境</t>
    </r>
    <r>
      <rPr>
        <sz val="12"/>
        <rFont val="Times New Roman"/>
        <family val="1"/>
      </rPr>
      <t xml:space="preserve">  Em trânsito para Macau</t>
    </r>
  </si>
  <si>
    <r>
      <t>轉口出境</t>
    </r>
    <r>
      <rPr>
        <sz val="12"/>
        <rFont val="Times New Roman"/>
        <family val="1"/>
      </rPr>
      <t xml:space="preserve">  Em trânsito de Macau</t>
    </r>
  </si>
  <si>
    <t>路城</t>
  </si>
  <si>
    <t>a</t>
  </si>
  <si>
    <t>有關數據是表示貨物的毛重</t>
  </si>
  <si>
    <t>Os valores referem-se ao peso grosso de carga</t>
  </si>
  <si>
    <t>不適用</t>
  </si>
  <si>
    <t>Não aplicável</t>
  </si>
  <si>
    <t>絕對數值為零</t>
  </si>
  <si>
    <t>Valor absoluto igual a zero</t>
  </si>
  <si>
    <t>大韓民國</t>
  </si>
  <si>
    <t>Continental</t>
  </si>
  <si>
    <t>Continental</t>
  </si>
  <si>
    <t>China</t>
  </si>
  <si>
    <t>按來源地統計之新登記車輛</t>
  </si>
  <si>
    <t>Veículos matriculados, por local de origem</t>
  </si>
  <si>
    <r>
      <t>來源地</t>
    </r>
    <r>
      <rPr>
        <sz val="14"/>
        <rFont val="Times New Roman"/>
        <family val="1"/>
      </rPr>
      <t xml:space="preserve">    Local de origem</t>
    </r>
  </si>
  <si>
    <t xml:space="preserve">  </t>
  </si>
  <si>
    <t>總數</t>
  </si>
  <si>
    <t>中國大陸</t>
  </si>
  <si>
    <t>泰國</t>
  </si>
  <si>
    <t>新加坡</t>
  </si>
  <si>
    <r>
      <t>年</t>
    </r>
    <r>
      <rPr>
        <sz val="9"/>
        <rFont val="Times New Roman"/>
        <family val="1"/>
      </rPr>
      <t xml:space="preserve"> / </t>
    </r>
    <r>
      <rPr>
        <sz val="9"/>
        <rFont val="新細明體"/>
        <family val="1"/>
      </rPr>
      <t xml:space="preserve">月
</t>
    </r>
    <r>
      <rPr>
        <sz val="8"/>
        <rFont val="Times New Roman"/>
        <family val="1"/>
      </rPr>
      <t>Ano/Mês</t>
    </r>
  </si>
  <si>
    <r>
      <t>十一月</t>
    </r>
    <r>
      <rPr>
        <sz val="9"/>
        <rFont val="Times New Roman"/>
        <family val="1"/>
      </rPr>
      <t xml:space="preserve"> Nov.</t>
    </r>
  </si>
  <si>
    <r>
      <t>十二月</t>
    </r>
    <r>
      <rPr>
        <sz val="9"/>
        <rFont val="Times New Roman"/>
        <family val="1"/>
      </rPr>
      <t xml:space="preserve"> Dez.</t>
    </r>
  </si>
  <si>
    <r>
      <t>一月</t>
    </r>
    <r>
      <rPr>
        <sz val="9"/>
        <rFont val="Times New Roman"/>
        <family val="1"/>
      </rPr>
      <t xml:space="preserve"> Jan.</t>
    </r>
  </si>
  <si>
    <r>
      <t>二月</t>
    </r>
    <r>
      <rPr>
        <sz val="9"/>
        <rFont val="Times New Roman"/>
        <family val="1"/>
      </rPr>
      <t xml:space="preserve"> Fev.</t>
    </r>
  </si>
  <si>
    <r>
      <t>三月</t>
    </r>
    <r>
      <rPr>
        <sz val="9"/>
        <rFont val="Times New Roman"/>
        <family val="1"/>
      </rPr>
      <t xml:space="preserve"> Mar.</t>
    </r>
  </si>
  <si>
    <r>
      <t>四月</t>
    </r>
    <r>
      <rPr>
        <sz val="9"/>
        <rFont val="Times New Roman"/>
        <family val="1"/>
      </rPr>
      <t xml:space="preserve"> Abr.</t>
    </r>
  </si>
  <si>
    <r>
      <t>五月</t>
    </r>
    <r>
      <rPr>
        <sz val="9"/>
        <rFont val="Times New Roman"/>
        <family val="1"/>
      </rPr>
      <t xml:space="preserve"> Mai.</t>
    </r>
  </si>
  <si>
    <r>
      <t>六月</t>
    </r>
    <r>
      <rPr>
        <sz val="9"/>
        <rFont val="Times New Roman"/>
        <family val="1"/>
      </rPr>
      <t xml:space="preserve"> Jun.</t>
    </r>
  </si>
  <si>
    <r>
      <t>七月</t>
    </r>
    <r>
      <rPr>
        <sz val="9"/>
        <rFont val="Times New Roman"/>
        <family val="1"/>
      </rPr>
      <t xml:space="preserve"> Jul.</t>
    </r>
  </si>
  <si>
    <r>
      <t>八月</t>
    </r>
    <r>
      <rPr>
        <sz val="9"/>
        <rFont val="Times New Roman"/>
        <family val="1"/>
      </rPr>
      <t xml:space="preserve"> Ago.</t>
    </r>
  </si>
  <si>
    <r>
      <t>九月</t>
    </r>
    <r>
      <rPr>
        <sz val="9"/>
        <rFont val="Times New Roman"/>
        <family val="1"/>
      </rPr>
      <t xml:space="preserve"> Set.</t>
    </r>
  </si>
  <si>
    <r>
      <t>十月</t>
    </r>
    <r>
      <rPr>
        <sz val="9"/>
        <rFont val="Times New Roman"/>
        <family val="1"/>
      </rPr>
      <t xml:space="preserve"> Out.</t>
    </r>
  </si>
  <si>
    <r>
      <t>一至五月</t>
    </r>
    <r>
      <rPr>
        <sz val="9"/>
        <rFont val="Times New Roman"/>
        <family val="1"/>
      </rPr>
      <t xml:space="preserve"> Jan.-Mai.</t>
    </r>
  </si>
  <si>
    <r>
      <t>公噸</t>
    </r>
    <r>
      <rPr>
        <sz val="9"/>
        <rFont val="Times New Roman"/>
        <family val="1"/>
      </rPr>
      <t xml:space="preserve">  </t>
    </r>
    <r>
      <rPr>
        <sz val="8"/>
        <rFont val="Times New Roman"/>
        <family val="1"/>
      </rPr>
      <t>Ton</t>
    </r>
  </si>
  <si>
    <t>República</t>
  </si>
  <si>
    <t>República</t>
  </si>
  <si>
    <t>da Coreia</t>
  </si>
  <si>
    <t>da Coreia</t>
  </si>
  <si>
    <r>
      <t>運</t>
    </r>
    <r>
      <rPr>
        <b/>
        <sz val="17"/>
        <rFont val="Times New Roman"/>
        <family val="1"/>
      </rPr>
      <t xml:space="preserve"> </t>
    </r>
    <r>
      <rPr>
        <b/>
        <sz val="17"/>
        <rFont val="標楷體"/>
        <family val="4"/>
      </rPr>
      <t>輸</t>
    </r>
    <r>
      <rPr>
        <b/>
        <sz val="17"/>
        <rFont val="Times New Roman"/>
        <family val="1"/>
      </rPr>
      <t xml:space="preserve"> </t>
    </r>
    <r>
      <rPr>
        <b/>
        <sz val="17"/>
        <rFont val="標楷體"/>
        <family val="4"/>
      </rPr>
      <t>及</t>
    </r>
    <r>
      <rPr>
        <b/>
        <sz val="17"/>
        <rFont val="Times New Roman"/>
        <family val="1"/>
      </rPr>
      <t xml:space="preserve"> </t>
    </r>
    <r>
      <rPr>
        <b/>
        <sz val="17"/>
        <rFont val="標楷體"/>
        <family val="4"/>
      </rPr>
      <t>通</t>
    </r>
    <r>
      <rPr>
        <b/>
        <sz val="17"/>
        <rFont val="Times New Roman"/>
        <family val="1"/>
      </rPr>
      <t xml:space="preserve"> </t>
    </r>
    <r>
      <rPr>
        <b/>
        <sz val="17"/>
        <rFont val="標楷體"/>
        <family val="4"/>
      </rPr>
      <t>訊</t>
    </r>
    <r>
      <rPr>
        <b/>
        <sz val="17"/>
        <rFont val="Times New Roman"/>
        <family val="1"/>
      </rPr>
      <t xml:space="preserve"> </t>
    </r>
    <r>
      <rPr>
        <b/>
        <sz val="17"/>
        <rFont val="標楷體"/>
        <family val="4"/>
      </rPr>
      <t>統</t>
    </r>
    <r>
      <rPr>
        <b/>
        <sz val="17"/>
        <rFont val="Times New Roman"/>
        <family val="1"/>
      </rPr>
      <t xml:space="preserve"> </t>
    </r>
    <r>
      <rPr>
        <b/>
        <sz val="17"/>
        <rFont val="標楷體"/>
        <family val="4"/>
      </rPr>
      <t>計</t>
    </r>
  </si>
  <si>
    <t xml:space="preserve">7 - </t>
  </si>
  <si>
    <t>關閘之車輛流量</t>
  </si>
  <si>
    <t>Movimento de viaturas nas Portas do Cerco</t>
  </si>
  <si>
    <r>
      <t>數目</t>
    </r>
    <r>
      <rPr>
        <sz val="12"/>
        <rFont val="Times New Roman"/>
        <family val="1"/>
      </rPr>
      <t xml:space="preserve">  Nº</t>
    </r>
  </si>
  <si>
    <r>
      <t>入境</t>
    </r>
    <r>
      <rPr>
        <sz val="12"/>
        <rFont val="Times New Roman"/>
        <family val="1"/>
      </rPr>
      <t xml:space="preserve">  Entrada</t>
    </r>
  </si>
  <si>
    <r>
      <t>出境</t>
    </r>
    <r>
      <rPr>
        <sz val="12"/>
        <rFont val="Times New Roman"/>
        <family val="1"/>
      </rPr>
      <t xml:space="preserve">  Saída</t>
    </r>
  </si>
  <si>
    <r>
      <t>年</t>
    </r>
    <r>
      <rPr>
        <sz val="12"/>
        <rFont val="Times New Roman"/>
        <family val="1"/>
      </rPr>
      <t xml:space="preserve"> / </t>
    </r>
    <r>
      <rPr>
        <sz val="12"/>
        <rFont val="新細明體"/>
        <family val="1"/>
      </rPr>
      <t>月</t>
    </r>
  </si>
  <si>
    <r>
      <t>重型車輛</t>
    </r>
    <r>
      <rPr>
        <sz val="12"/>
        <rFont val="Times New Roman"/>
        <family val="1"/>
      </rPr>
      <t xml:space="preserve">  Automóveis pesados</t>
    </r>
  </si>
  <si>
    <t>客運</t>
  </si>
  <si>
    <t>貨運</t>
  </si>
  <si>
    <t>Passageiros</t>
  </si>
  <si>
    <t>Mercadorias</t>
  </si>
  <si>
    <r>
      <t>一至四月</t>
    </r>
    <r>
      <rPr>
        <sz val="12"/>
        <rFont val="Times New Roman"/>
        <family val="1"/>
      </rPr>
      <t xml:space="preserve"> Jan.-Abr.</t>
    </r>
  </si>
  <si>
    <r>
      <t>一至五月</t>
    </r>
    <r>
      <rPr>
        <sz val="12"/>
        <rFont val="Times New Roman"/>
        <family val="1"/>
      </rPr>
      <t xml:space="preserve"> Jan.-Mai.</t>
    </r>
  </si>
  <si>
    <t xml:space="preserve">8 - </t>
  </si>
  <si>
    <t>路城邊檢站之車輛流量</t>
  </si>
  <si>
    <t>Movimento de viaturas no Posto Fronteiriço do CoTai</t>
  </si>
  <si>
    <r>
      <t>總數</t>
    </r>
    <r>
      <rPr>
        <sz val="10"/>
        <rFont val="Times New Roman"/>
        <family val="1"/>
      </rPr>
      <t xml:space="preserve">
Total</t>
    </r>
  </si>
  <si>
    <r>
      <t>香港</t>
    </r>
    <r>
      <rPr>
        <sz val="10"/>
        <rFont val="Times New Roman"/>
        <family val="1"/>
      </rPr>
      <t xml:space="preserve">   Hong Kong</t>
    </r>
  </si>
  <si>
    <t>港島</t>
  </si>
  <si>
    <t>九龍</t>
  </si>
  <si>
    <t>Ilha de Hong Kong</t>
  </si>
  <si>
    <t>Kowloon</t>
  </si>
  <si>
    <r>
      <t>運</t>
    </r>
    <r>
      <rPr>
        <b/>
        <sz val="16"/>
        <rFont val="Times New Roman"/>
        <family val="1"/>
      </rPr>
      <t xml:space="preserve"> </t>
    </r>
    <r>
      <rPr>
        <b/>
        <sz val="16"/>
        <rFont val="標楷體"/>
        <family val="4"/>
      </rPr>
      <t>輸</t>
    </r>
    <r>
      <rPr>
        <b/>
        <sz val="16"/>
        <rFont val="Times New Roman"/>
        <family val="1"/>
      </rPr>
      <t xml:space="preserve"> </t>
    </r>
    <r>
      <rPr>
        <b/>
        <sz val="16"/>
        <rFont val="標楷體"/>
        <family val="4"/>
      </rPr>
      <t>及</t>
    </r>
    <r>
      <rPr>
        <b/>
        <sz val="16"/>
        <rFont val="Times New Roman"/>
        <family val="1"/>
      </rPr>
      <t xml:space="preserve"> </t>
    </r>
    <r>
      <rPr>
        <b/>
        <sz val="16"/>
        <rFont val="標楷體"/>
        <family val="4"/>
      </rPr>
      <t>通</t>
    </r>
    <r>
      <rPr>
        <b/>
        <sz val="16"/>
        <rFont val="Times New Roman"/>
        <family val="1"/>
      </rPr>
      <t xml:space="preserve"> </t>
    </r>
    <r>
      <rPr>
        <b/>
        <sz val="16"/>
        <rFont val="標楷體"/>
        <family val="4"/>
      </rPr>
      <t>訊</t>
    </r>
    <r>
      <rPr>
        <b/>
        <sz val="16"/>
        <rFont val="Times New Roman"/>
        <family val="1"/>
      </rPr>
      <t xml:space="preserve"> </t>
    </r>
    <r>
      <rPr>
        <b/>
        <sz val="16"/>
        <rFont val="標楷體"/>
        <family val="4"/>
      </rPr>
      <t>統</t>
    </r>
    <r>
      <rPr>
        <b/>
        <sz val="16"/>
        <rFont val="Times New Roman"/>
        <family val="1"/>
      </rPr>
      <t xml:space="preserve"> </t>
    </r>
    <r>
      <rPr>
        <b/>
        <sz val="16"/>
        <rFont val="標楷體"/>
        <family val="4"/>
      </rPr>
      <t>計</t>
    </r>
  </si>
  <si>
    <t xml:space="preserve">12 - </t>
  </si>
  <si>
    <r>
      <t>按來源地及目的地統計國際機場貨運流量</t>
    </r>
    <r>
      <rPr>
        <vertAlign val="superscript"/>
        <sz val="14"/>
        <rFont val="Times New Roman"/>
        <family val="1"/>
      </rPr>
      <t xml:space="preserve"> </t>
    </r>
    <r>
      <rPr>
        <vertAlign val="superscript"/>
        <sz val="16"/>
        <rFont val="Times New Roman"/>
        <family val="1"/>
      </rPr>
      <t>a</t>
    </r>
  </si>
  <si>
    <r>
      <t xml:space="preserve">Movimento de carga no Aeroporto Internacional, por origem e destino </t>
    </r>
    <r>
      <rPr>
        <vertAlign val="superscript"/>
        <sz val="14"/>
        <rFont val="Times New Roman"/>
        <family val="1"/>
      </rPr>
      <t xml:space="preserve"> </t>
    </r>
    <r>
      <rPr>
        <vertAlign val="superscript"/>
        <sz val="16"/>
        <rFont val="Times New Roman"/>
        <family val="1"/>
      </rPr>
      <t>a</t>
    </r>
  </si>
  <si>
    <r>
      <t>公噸</t>
    </r>
    <r>
      <rPr>
        <sz val="13"/>
        <rFont val="Times New Roman"/>
        <family val="1"/>
      </rPr>
      <t xml:space="preserve">  Ton</t>
    </r>
  </si>
  <si>
    <r>
      <t>年</t>
    </r>
    <r>
      <rPr>
        <sz val="13"/>
        <rFont val="Times New Roman"/>
        <family val="1"/>
      </rPr>
      <t xml:space="preserve"> / </t>
    </r>
    <r>
      <rPr>
        <sz val="13"/>
        <rFont val="新細明體"/>
        <family val="1"/>
      </rPr>
      <t xml:space="preserve">月
</t>
    </r>
    <r>
      <rPr>
        <sz val="13"/>
        <rFont val="Times New Roman"/>
        <family val="1"/>
      </rPr>
      <t>Ano/Mês</t>
    </r>
  </si>
  <si>
    <r>
      <t>來源地</t>
    </r>
    <r>
      <rPr>
        <sz val="13"/>
        <rFont val="Times New Roman"/>
        <family val="1"/>
      </rPr>
      <t xml:space="preserve">     Origem</t>
    </r>
  </si>
  <si>
    <t>大韓民國</t>
  </si>
  <si>
    <t>China</t>
  </si>
  <si>
    <r>
      <t>一月</t>
    </r>
    <r>
      <rPr>
        <sz val="13"/>
        <rFont val="Times New Roman"/>
        <family val="1"/>
      </rPr>
      <t xml:space="preserve"> Jan.</t>
    </r>
  </si>
  <si>
    <r>
      <t>二月</t>
    </r>
    <r>
      <rPr>
        <sz val="13"/>
        <rFont val="Times New Roman"/>
        <family val="1"/>
      </rPr>
      <t xml:space="preserve"> Fev.</t>
    </r>
  </si>
  <si>
    <r>
      <t>三月</t>
    </r>
    <r>
      <rPr>
        <sz val="13"/>
        <rFont val="Times New Roman"/>
        <family val="1"/>
      </rPr>
      <t xml:space="preserve"> Mar.</t>
    </r>
  </si>
  <si>
    <r>
      <t>四月</t>
    </r>
    <r>
      <rPr>
        <sz val="13"/>
        <rFont val="Times New Roman"/>
        <family val="1"/>
      </rPr>
      <t xml:space="preserve"> Abr.</t>
    </r>
  </si>
  <si>
    <r>
      <t>五月</t>
    </r>
    <r>
      <rPr>
        <sz val="13"/>
        <rFont val="Times New Roman"/>
        <family val="1"/>
      </rPr>
      <t xml:space="preserve"> Mai.</t>
    </r>
  </si>
  <si>
    <r>
      <t>六月</t>
    </r>
    <r>
      <rPr>
        <sz val="13"/>
        <rFont val="Times New Roman"/>
        <family val="1"/>
      </rPr>
      <t xml:space="preserve"> Jun.</t>
    </r>
  </si>
  <si>
    <r>
      <t>七月</t>
    </r>
    <r>
      <rPr>
        <sz val="13"/>
        <rFont val="Times New Roman"/>
        <family val="1"/>
      </rPr>
      <t xml:space="preserve"> Jul.</t>
    </r>
  </si>
  <si>
    <r>
      <t>八月</t>
    </r>
    <r>
      <rPr>
        <sz val="13"/>
        <rFont val="Times New Roman"/>
        <family val="1"/>
      </rPr>
      <t xml:space="preserve"> Ago.</t>
    </r>
  </si>
  <si>
    <r>
      <t>九月</t>
    </r>
    <r>
      <rPr>
        <sz val="13"/>
        <rFont val="Times New Roman"/>
        <family val="1"/>
      </rPr>
      <t xml:space="preserve"> Set.</t>
    </r>
  </si>
  <si>
    <r>
      <t>十月</t>
    </r>
    <r>
      <rPr>
        <sz val="13"/>
        <rFont val="Times New Roman"/>
        <family val="1"/>
      </rPr>
      <t xml:space="preserve"> Out.</t>
    </r>
  </si>
  <si>
    <r>
      <t>十一月</t>
    </r>
    <r>
      <rPr>
        <sz val="13"/>
        <rFont val="Times New Roman"/>
        <family val="1"/>
      </rPr>
      <t xml:space="preserve"> Nov.</t>
    </r>
  </si>
  <si>
    <r>
      <t>十二月</t>
    </r>
    <r>
      <rPr>
        <sz val="13"/>
        <rFont val="Times New Roman"/>
        <family val="1"/>
      </rPr>
      <t xml:space="preserve"> Dez.</t>
    </r>
  </si>
  <si>
    <r>
      <t>目的地</t>
    </r>
    <r>
      <rPr>
        <sz val="13"/>
        <rFont val="Times New Roman"/>
        <family val="1"/>
      </rPr>
      <t xml:space="preserve">     Destino</t>
    </r>
  </si>
  <si>
    <t>Continental</t>
  </si>
  <si>
    <t>數據包括中途停站裝卸之貨物</t>
  </si>
  <si>
    <t>Os dados incluem carga e descarga de mercadorias em escalas intermédias</t>
  </si>
  <si>
    <t>絕對數值為零</t>
  </si>
  <si>
    <t>Valor absoluto igual a zero</t>
  </si>
  <si>
    <t>a</t>
  </si>
  <si>
    <t>包括轉出及轉入貨物</t>
  </si>
  <si>
    <t>Inclui o movimento "de" e "para" os países referidos</t>
  </si>
  <si>
    <t>21-</t>
  </si>
  <si>
    <t>電訊</t>
  </si>
  <si>
    <t>Telecomunicações</t>
  </si>
  <si>
    <r>
      <t>年</t>
    </r>
    <r>
      <rPr>
        <sz val="11"/>
        <rFont val="Times New Roman"/>
        <family val="1"/>
      </rPr>
      <t xml:space="preserve"> / </t>
    </r>
    <r>
      <rPr>
        <sz val="11"/>
        <rFont val="新細明體"/>
        <family val="1"/>
      </rPr>
      <t>月</t>
    </r>
  </si>
  <si>
    <r>
      <t>固定電話線</t>
    </r>
    <r>
      <rPr>
        <sz val="11"/>
        <rFont val="Times New Roman"/>
        <family val="1"/>
      </rPr>
      <t>(</t>
    </r>
    <r>
      <rPr>
        <sz val="11"/>
        <rFont val="新細明體"/>
        <family val="1"/>
      </rPr>
      <t>期末結餘</t>
    </r>
    <r>
      <rPr>
        <sz val="11"/>
        <rFont val="Times New Roman"/>
        <family val="1"/>
      </rPr>
      <t>)</t>
    </r>
  </si>
  <si>
    <r>
      <t>流動電話</t>
    </r>
    <r>
      <rPr>
        <sz val="11"/>
        <rFont val="Times New Roman"/>
        <family val="1"/>
      </rPr>
      <t xml:space="preserve"> (</t>
    </r>
    <r>
      <rPr>
        <sz val="11"/>
        <rFont val="新細明體"/>
        <family val="1"/>
      </rPr>
      <t>期末結餘</t>
    </r>
    <r>
      <rPr>
        <sz val="11"/>
        <rFont val="Times New Roman"/>
        <family val="1"/>
      </rPr>
      <t>)</t>
    </r>
  </si>
  <si>
    <r>
      <t>數碼式儲值咭</t>
    </r>
    <r>
      <rPr>
        <sz val="11"/>
        <rFont val="Times New Roman"/>
        <family val="1"/>
      </rPr>
      <t xml:space="preserve"> </t>
    </r>
  </si>
  <si>
    <r>
      <t>數目</t>
    </r>
    <r>
      <rPr>
        <sz val="10"/>
        <rFont val="Times New Roman"/>
        <family val="1"/>
      </rPr>
      <t xml:space="preserve">   Nº</t>
    </r>
  </si>
  <si>
    <r>
      <t>電報</t>
    </r>
    <r>
      <rPr>
        <sz val="11"/>
        <rFont val="Times New Roman"/>
        <family val="1"/>
      </rPr>
      <t xml:space="preserve">  </t>
    </r>
    <r>
      <rPr>
        <sz val="10"/>
        <rFont val="Times New Roman"/>
        <family val="1"/>
      </rPr>
      <t>Telegramas</t>
    </r>
  </si>
  <si>
    <r>
      <t>電話</t>
    </r>
    <r>
      <rPr>
        <sz val="11"/>
        <rFont val="Times New Roman"/>
        <family val="1"/>
      </rPr>
      <t xml:space="preserve">   Telefone</t>
    </r>
  </si>
  <si>
    <r>
      <t>國際互聯網</t>
    </r>
    <r>
      <rPr>
        <sz val="11"/>
        <rFont val="Times New Roman"/>
        <family val="1"/>
      </rPr>
      <t xml:space="preserve">   </t>
    </r>
    <r>
      <rPr>
        <sz val="10"/>
        <rFont val="Times New Roman"/>
        <family val="1"/>
      </rPr>
      <t>Internet</t>
    </r>
  </si>
  <si>
    <r>
      <t>個人用戶</t>
    </r>
    <r>
      <rPr>
        <sz val="11"/>
        <rFont val="Times New Roman"/>
        <family val="1"/>
      </rPr>
      <t xml:space="preserve">   </t>
    </r>
    <r>
      <rPr>
        <sz val="10"/>
        <rFont val="Times New Roman"/>
        <family val="1"/>
      </rPr>
      <t>Utente individual</t>
    </r>
  </si>
  <si>
    <r>
      <t>數目</t>
    </r>
    <r>
      <rPr>
        <sz val="11"/>
        <rFont val="Times New Roman"/>
        <family val="1"/>
      </rPr>
      <t xml:space="preserve">   </t>
    </r>
    <r>
      <rPr>
        <sz val="10"/>
        <rFont val="Times New Roman"/>
        <family val="1"/>
      </rPr>
      <t>Nº</t>
    </r>
  </si>
  <si>
    <r>
      <t>千小時</t>
    </r>
    <r>
      <rPr>
        <sz val="11"/>
        <rFont val="Times New Roman"/>
        <family val="1"/>
      </rPr>
      <t xml:space="preserve"> </t>
    </r>
    <r>
      <rPr>
        <sz val="10"/>
        <rFont val="Times New Roman"/>
        <family val="1"/>
      </rPr>
      <t>10</t>
    </r>
    <r>
      <rPr>
        <vertAlign val="superscript"/>
        <sz val="10"/>
        <rFont val="Times New Roman"/>
        <family val="1"/>
      </rPr>
      <t>3</t>
    </r>
    <r>
      <rPr>
        <sz val="10"/>
        <rFont val="Times New Roman"/>
        <family val="1"/>
      </rPr>
      <t xml:space="preserve"> horas</t>
    </r>
  </si>
  <si>
    <r>
      <t>總數</t>
    </r>
    <r>
      <rPr>
        <sz val="11"/>
        <rFont val="Times New Roman"/>
        <family val="1"/>
      </rPr>
      <t xml:space="preserve">   </t>
    </r>
    <r>
      <rPr>
        <sz val="10"/>
        <rFont val="Times New Roman"/>
        <family val="1"/>
      </rPr>
      <t>Total</t>
    </r>
  </si>
  <si>
    <r>
      <t>寬頻</t>
    </r>
    <r>
      <rPr>
        <sz val="11"/>
        <rFont val="Times New Roman"/>
        <family val="1"/>
      </rPr>
      <t xml:space="preserve">  </t>
    </r>
    <r>
      <rPr>
        <sz val="10"/>
        <rFont val="Times New Roman"/>
        <family val="1"/>
      </rPr>
      <t>Banda larga</t>
    </r>
  </si>
  <si>
    <r>
      <t>一標準貨櫃單位為</t>
    </r>
    <r>
      <rPr>
        <sz val="10"/>
        <rFont val="Times New Roman"/>
        <family val="1"/>
      </rPr>
      <t xml:space="preserve"> 20 </t>
    </r>
    <r>
      <rPr>
        <sz val="10"/>
        <rFont val="新細明體"/>
        <family val="1"/>
      </rPr>
      <t>呎</t>
    </r>
    <r>
      <rPr>
        <sz val="10"/>
        <rFont val="Times New Roman"/>
        <family val="1"/>
      </rPr>
      <t xml:space="preserve"> x 8 </t>
    </r>
    <r>
      <rPr>
        <sz val="10"/>
        <rFont val="新細明體"/>
        <family val="1"/>
      </rPr>
      <t>呎</t>
    </r>
    <r>
      <rPr>
        <sz val="10"/>
        <rFont val="Times New Roman"/>
        <family val="1"/>
      </rPr>
      <t xml:space="preserve"> x 8 </t>
    </r>
    <r>
      <rPr>
        <sz val="10"/>
        <rFont val="新細明體"/>
        <family val="1"/>
      </rPr>
      <t>呎</t>
    </r>
  </si>
  <si>
    <r>
      <t>二月</t>
    </r>
    <r>
      <rPr>
        <sz val="14"/>
        <rFont val="Times New Roman"/>
        <family val="1"/>
      </rPr>
      <t xml:space="preserve"> Fev.</t>
    </r>
  </si>
  <si>
    <r>
      <t>運</t>
    </r>
    <r>
      <rPr>
        <b/>
        <sz val="12"/>
        <rFont val="Times New Roman"/>
        <family val="1"/>
      </rPr>
      <t xml:space="preserve"> </t>
    </r>
    <r>
      <rPr>
        <b/>
        <sz val="12"/>
        <rFont val="標楷體"/>
        <family val="4"/>
      </rPr>
      <t>輸</t>
    </r>
    <r>
      <rPr>
        <b/>
        <sz val="12"/>
        <rFont val="Times New Roman"/>
        <family val="1"/>
      </rPr>
      <t xml:space="preserve"> </t>
    </r>
    <r>
      <rPr>
        <b/>
        <sz val="12"/>
        <rFont val="標楷體"/>
        <family val="4"/>
      </rPr>
      <t>及</t>
    </r>
    <r>
      <rPr>
        <b/>
        <sz val="12"/>
        <rFont val="Times New Roman"/>
        <family val="1"/>
      </rPr>
      <t xml:space="preserve"> </t>
    </r>
    <r>
      <rPr>
        <b/>
        <sz val="12"/>
        <rFont val="標楷體"/>
        <family val="4"/>
      </rPr>
      <t>通</t>
    </r>
    <r>
      <rPr>
        <b/>
        <sz val="12"/>
        <rFont val="Times New Roman"/>
        <family val="1"/>
      </rPr>
      <t xml:space="preserve"> </t>
    </r>
    <r>
      <rPr>
        <b/>
        <sz val="12"/>
        <rFont val="標楷體"/>
        <family val="4"/>
      </rPr>
      <t>訊</t>
    </r>
    <r>
      <rPr>
        <b/>
        <sz val="12"/>
        <rFont val="Times New Roman"/>
        <family val="1"/>
      </rPr>
      <t xml:space="preserve"> </t>
    </r>
    <r>
      <rPr>
        <b/>
        <sz val="12"/>
        <rFont val="標楷體"/>
        <family val="4"/>
      </rPr>
      <t>統</t>
    </r>
    <r>
      <rPr>
        <b/>
        <sz val="12"/>
        <rFont val="Times New Roman"/>
        <family val="1"/>
      </rPr>
      <t xml:space="preserve"> </t>
    </r>
    <r>
      <rPr>
        <b/>
        <sz val="12"/>
        <rFont val="標楷體"/>
        <family val="4"/>
      </rPr>
      <t>計</t>
    </r>
  </si>
  <si>
    <r>
      <t>意外數目</t>
    </r>
    <r>
      <rPr>
        <sz val="9"/>
        <rFont val="Times New Roman"/>
        <family val="1"/>
      </rPr>
      <t xml:space="preserve">  Nº de acidentes</t>
    </r>
  </si>
  <si>
    <r>
      <t>傷亡人數</t>
    </r>
    <r>
      <rPr>
        <sz val="9"/>
        <rFont val="Times New Roman"/>
        <family val="1"/>
      </rPr>
      <t xml:space="preserve">  Nº de vítimas</t>
    </r>
  </si>
  <si>
    <t>只損毀</t>
  </si>
  <si>
    <r>
      <t>年</t>
    </r>
    <r>
      <rPr>
        <sz val="9"/>
        <rFont val="Times New Roman"/>
        <family val="1"/>
      </rPr>
      <t xml:space="preserve"> / </t>
    </r>
    <r>
      <rPr>
        <sz val="9"/>
        <rFont val="新細明體"/>
        <family val="1"/>
      </rPr>
      <t>月</t>
    </r>
  </si>
  <si>
    <r>
      <t>致命</t>
    </r>
    <r>
      <rPr>
        <vertAlign val="superscript"/>
        <sz val="9"/>
        <rFont val="Times New Roman"/>
        <family val="1"/>
      </rPr>
      <t xml:space="preserve"> a</t>
    </r>
  </si>
  <si>
    <t>車輛</t>
  </si>
  <si>
    <r>
      <t>死亡</t>
    </r>
    <r>
      <rPr>
        <sz val="9"/>
        <rFont val="Times New Roman"/>
        <family val="1"/>
      </rPr>
      <t xml:space="preserve"> </t>
    </r>
    <r>
      <rPr>
        <vertAlign val="superscript"/>
        <sz val="9"/>
        <rFont val="Times New Roman"/>
        <family val="1"/>
      </rPr>
      <t>b</t>
    </r>
  </si>
  <si>
    <t>Com</t>
  </si>
  <si>
    <t>Só com</t>
  </si>
  <si>
    <t>Resolvidos</t>
  </si>
  <si>
    <t>Pessoas</t>
  </si>
  <si>
    <r>
      <t>mortos</t>
    </r>
    <r>
      <rPr>
        <vertAlign val="superscript"/>
        <sz val="9"/>
        <rFont val="Times New Roman"/>
        <family val="1"/>
      </rPr>
      <t xml:space="preserve">  a</t>
    </r>
  </si>
  <si>
    <t>pessoas</t>
  </si>
  <si>
    <t>prejuízos</t>
  </si>
  <si>
    <t>no local</t>
  </si>
  <si>
    <r>
      <t xml:space="preserve">mortas </t>
    </r>
    <r>
      <rPr>
        <vertAlign val="superscript"/>
        <sz val="9"/>
        <rFont val="Times New Roman"/>
        <family val="1"/>
      </rPr>
      <t>b</t>
    </r>
  </si>
  <si>
    <t>hospitalizadas</t>
  </si>
  <si>
    <t>com</t>
  </si>
  <si>
    <t>feridas</t>
  </si>
  <si>
    <t>ferimentos</t>
  </si>
  <si>
    <r>
      <t>十月</t>
    </r>
    <r>
      <rPr>
        <sz val="9"/>
        <rFont val="Times New Roman"/>
        <family val="1"/>
      </rPr>
      <t xml:space="preserve"> Out.</t>
    </r>
  </si>
  <si>
    <r>
      <t>十一月</t>
    </r>
    <r>
      <rPr>
        <sz val="9"/>
        <rFont val="Times New Roman"/>
        <family val="1"/>
      </rPr>
      <t xml:space="preserve"> Nov.</t>
    </r>
  </si>
  <si>
    <r>
      <t>十二月</t>
    </r>
    <r>
      <rPr>
        <sz val="9"/>
        <rFont val="Times New Roman"/>
        <family val="1"/>
      </rPr>
      <t xml:space="preserve"> Dez.</t>
    </r>
  </si>
  <si>
    <r>
      <t>一月</t>
    </r>
    <r>
      <rPr>
        <sz val="9"/>
        <rFont val="Times New Roman"/>
        <family val="1"/>
      </rPr>
      <t xml:space="preserve"> Jan.</t>
    </r>
  </si>
  <si>
    <r>
      <t>二月</t>
    </r>
    <r>
      <rPr>
        <sz val="9"/>
        <rFont val="Times New Roman"/>
        <family val="1"/>
      </rPr>
      <t xml:space="preserve"> Fev.</t>
    </r>
  </si>
  <si>
    <r>
      <t>三月</t>
    </r>
    <r>
      <rPr>
        <sz val="9"/>
        <rFont val="Times New Roman"/>
        <family val="1"/>
      </rPr>
      <t xml:space="preserve"> Mar.</t>
    </r>
  </si>
  <si>
    <r>
      <t>四月</t>
    </r>
    <r>
      <rPr>
        <sz val="9"/>
        <rFont val="Times New Roman"/>
        <family val="1"/>
      </rPr>
      <t xml:space="preserve"> Abr.</t>
    </r>
  </si>
  <si>
    <r>
      <t>五月</t>
    </r>
    <r>
      <rPr>
        <sz val="9"/>
        <rFont val="Times New Roman"/>
        <family val="1"/>
      </rPr>
      <t xml:space="preserve"> Mai.</t>
    </r>
  </si>
  <si>
    <r>
      <t>六月</t>
    </r>
    <r>
      <rPr>
        <sz val="9"/>
        <rFont val="Times New Roman"/>
        <family val="1"/>
      </rPr>
      <t xml:space="preserve"> Jun.</t>
    </r>
  </si>
  <si>
    <r>
      <t>七月</t>
    </r>
    <r>
      <rPr>
        <sz val="9"/>
        <rFont val="Times New Roman"/>
        <family val="1"/>
      </rPr>
      <t xml:space="preserve"> Jul.</t>
    </r>
  </si>
  <si>
    <r>
      <t>八月</t>
    </r>
    <r>
      <rPr>
        <sz val="9"/>
        <rFont val="Times New Roman"/>
        <family val="1"/>
      </rPr>
      <t xml:space="preserve"> Ago.</t>
    </r>
  </si>
  <si>
    <r>
      <t>九月</t>
    </r>
    <r>
      <rPr>
        <sz val="9"/>
        <rFont val="Times New Roman"/>
        <family val="1"/>
      </rPr>
      <t xml:space="preserve"> Set.</t>
    </r>
  </si>
  <si>
    <r>
      <t>一至五月</t>
    </r>
    <r>
      <rPr>
        <sz val="9"/>
        <rFont val="Times New Roman"/>
        <family val="1"/>
      </rPr>
      <t xml:space="preserve"> Jan.-Mai.</t>
    </r>
  </si>
  <si>
    <r>
      <t>損毀車輛</t>
    </r>
    <r>
      <rPr>
        <sz val="9"/>
        <rFont val="Times New Roman"/>
        <family val="1"/>
      </rPr>
      <t xml:space="preserve">  Viaturas com prejuízos</t>
    </r>
  </si>
  <si>
    <t>涉及車輛</t>
  </si>
  <si>
    <t>電單車、輕型電單</t>
  </si>
  <si>
    <t>和行人總數</t>
  </si>
  <si>
    <t>車、單車及三輪車</t>
  </si>
  <si>
    <t>Intervenientes</t>
  </si>
  <si>
    <t xml:space="preserve">Motociclos, </t>
  </si>
  <si>
    <t>Peões</t>
  </si>
  <si>
    <t>total</t>
  </si>
  <si>
    <t>pesados</t>
  </si>
  <si>
    <t>ciclomotores,</t>
  </si>
  <si>
    <t xml:space="preserve">bicicletas e triciclos </t>
  </si>
  <si>
    <t xml:space="preserve">Movimento de voos comerciais no Aeroporto Internacional, por origem e destino  </t>
  </si>
  <si>
    <r>
      <t xml:space="preserve">Movimento de carga em trânsito no Aeroporto Internacional </t>
    </r>
    <r>
      <rPr>
        <vertAlign val="superscript"/>
        <sz val="11"/>
        <rFont val="Times New Roman"/>
        <family val="1"/>
      </rPr>
      <t>a</t>
    </r>
  </si>
  <si>
    <r>
      <t>四月</t>
    </r>
    <r>
      <rPr>
        <sz val="17"/>
        <rFont val="Times New Roman"/>
        <family val="1"/>
      </rPr>
      <t xml:space="preserve"> Abr.</t>
    </r>
  </si>
  <si>
    <r>
      <t>一至四月</t>
    </r>
    <r>
      <rPr>
        <sz val="13"/>
        <rFont val="Times New Roman"/>
        <family val="1"/>
      </rPr>
      <t xml:space="preserve"> Jan.-Abr.</t>
    </r>
  </si>
  <si>
    <r>
      <t>一至五月</t>
    </r>
    <r>
      <rPr>
        <sz val="13"/>
        <rFont val="Times New Roman"/>
        <family val="1"/>
      </rPr>
      <t xml:space="preserve"> Jan.-Mai.</t>
    </r>
  </si>
  <si>
    <r>
      <t>三月</t>
    </r>
    <r>
      <rPr>
        <sz val="11"/>
        <rFont val="Times New Roman"/>
        <family val="1"/>
      </rPr>
      <t xml:space="preserve"> Mar.</t>
    </r>
  </si>
  <si>
    <r>
      <t>四月</t>
    </r>
    <r>
      <rPr>
        <sz val="10"/>
        <rFont val="Times New Roman"/>
        <family val="1"/>
      </rPr>
      <t xml:space="preserve"> </t>
    </r>
    <r>
      <rPr>
        <sz val="11"/>
        <rFont val="Times New Roman"/>
        <family val="1"/>
      </rPr>
      <t>Abr.</t>
    </r>
  </si>
  <si>
    <r>
      <t>一至五月</t>
    </r>
    <r>
      <rPr>
        <sz val="10"/>
        <rFont val="Times New Roman"/>
        <family val="1"/>
      </rPr>
      <t xml:space="preserve"> </t>
    </r>
    <r>
      <rPr>
        <sz val="11"/>
        <rFont val="Times New Roman"/>
        <family val="1"/>
      </rPr>
      <t>Jan.-Mai.</t>
    </r>
  </si>
  <si>
    <r>
      <t>四月</t>
    </r>
    <r>
      <rPr>
        <sz val="14"/>
        <rFont val="Times New Roman"/>
        <family val="1"/>
      </rPr>
      <t xml:space="preserve"> Abr.</t>
    </r>
  </si>
  <si>
    <r>
      <t>四月</t>
    </r>
    <r>
      <rPr>
        <sz val="11"/>
        <rFont val="Times New Roman"/>
        <family val="1"/>
      </rPr>
      <t xml:space="preserve"> Abr.</t>
    </r>
  </si>
  <si>
    <t>~</t>
  </si>
  <si>
    <t>沒有數字</t>
  </si>
  <si>
    <t>Não foram fornecidos dados</t>
  </si>
  <si>
    <r>
      <t>五號刊</t>
    </r>
    <r>
      <rPr>
        <b/>
        <sz val="22"/>
        <rFont val="Times New Roman"/>
        <family val="1"/>
      </rPr>
      <t xml:space="preserve">   Nº 5</t>
    </r>
  </si>
  <si>
    <r>
      <t>二零零一年五月</t>
    </r>
    <r>
      <rPr>
        <b/>
        <sz val="24"/>
        <rFont val="Times New Roman"/>
        <family val="1"/>
      </rPr>
      <t xml:space="preserve">    MAIO/2001</t>
    </r>
  </si>
  <si>
    <r>
      <t>二零零一年六月編制</t>
    </r>
    <r>
      <rPr>
        <sz val="13"/>
        <rFont val="Times New Roman"/>
        <family val="1"/>
      </rPr>
      <t xml:space="preserve">     Edição de Junho/2001</t>
    </r>
  </si>
  <si>
    <t>二零零一年五月  統計暨普查局  五號刊</t>
  </si>
  <si>
    <t>二零零一年五月  統計暨普查局  五號刊</t>
  </si>
  <si>
    <t>MAIO/2001                   DSEC               Nº 5</t>
  </si>
  <si>
    <t>MAIO/2001                   DSEC               Nº 5</t>
  </si>
  <si>
    <t>二零零一年五月  統計暨普查局  五號刊</t>
  </si>
  <si>
    <t>MAIO/2001                   DSEC               Nº 5</t>
  </si>
  <si>
    <t>Nº 5              DSEC              MAIO/2001</t>
  </si>
  <si>
    <t xml:space="preserve">五號刊  統計暨普查局  二零零一年五月  </t>
  </si>
  <si>
    <t>Nº 5              DSEC              MAIO/2001</t>
  </si>
  <si>
    <t>~</t>
  </si>
  <si>
    <t>r</t>
  </si>
  <si>
    <r>
      <t>一至五月</t>
    </r>
    <r>
      <rPr>
        <sz val="12"/>
        <rFont val="Times New Roman"/>
        <family val="1"/>
      </rPr>
      <t xml:space="preserve"> Jan.-Mai.</t>
    </r>
  </si>
  <si>
    <r>
      <t>一至五月</t>
    </r>
    <r>
      <rPr>
        <sz val="12"/>
        <rFont val="Times New Roman"/>
        <family val="1"/>
      </rPr>
      <t xml:space="preserve"> Jan.-Mai.</t>
    </r>
  </si>
  <si>
    <t>MAIO/2001                  DSEC              Nº 5</t>
  </si>
  <si>
    <r>
      <t>絕對數值為零</t>
    </r>
    <r>
      <rPr>
        <sz val="11"/>
        <rFont val="Times New Roman"/>
        <family val="1"/>
      </rPr>
      <t xml:space="preserve">  </t>
    </r>
  </si>
</sst>
</file>

<file path=xl/styles.xml><?xml version="1.0" encoding="utf-8"?>
<styleSheet xmlns="http://schemas.openxmlformats.org/spreadsheetml/2006/main">
  <numFmts count="61">
    <numFmt numFmtId="5" formatCode="&quot;P&quot;#,##0_);\(&quot;P&quot;#,##0\)"/>
    <numFmt numFmtId="6" formatCode="&quot;P&quot;#,##0_);[Red]\(&quot;P&quot;#,##0\)"/>
    <numFmt numFmtId="7" formatCode="&quot;P&quot;#,##0.00_);\(&quot;P&quot;#,##0.00\)"/>
    <numFmt numFmtId="8" formatCode="&quot;P&quot;#,##0.00_);[Red]\(&quot;P&quot;#,##0.00\)"/>
    <numFmt numFmtId="42" formatCode="_(&quot;P&quot;* #,##0_);_(&quot;P&quot;* \(#,##0\);_(&quot;P&quot;* &quot;-&quot;_);_(@_)"/>
    <numFmt numFmtId="41" formatCode="_(* #,##0_);_(* \(#,##0\);_(* &quot;-&quot;_);_(@_)"/>
    <numFmt numFmtId="44" formatCode="_(&quot;P&quot;* #,##0.00_);_(&quot;P&quot;* \(#,##0.00\);_(&quot;P&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元&quot;;\-#,##0&quot;元&quot;"/>
    <numFmt numFmtId="185" formatCode="#,##0&quot;元&quot;;[Red]\-#,##0&quot;元&quot;"/>
    <numFmt numFmtId="186" formatCode="#,##0.00&quot;元&quot;;\-#,##0.00&quot;元&quot;"/>
    <numFmt numFmtId="187" formatCode="#,##0.00&quot;元&quot;;[Red]\-#,##0.00&quot;元&quot;"/>
    <numFmt numFmtId="188" formatCode="_-* #,##0&quot;元&quot;_-;\-* #,##0&quot;元&quot;_-;_-* &quot;-&quot;&quot;元&quot;_-;_-@_-"/>
    <numFmt numFmtId="189" formatCode="_-* #,##0.00&quot;元&quot;_-;\-* #,##0.00&quot;元&quot;_-;_-* &quot;-&quot;??&quot;元&quot;_-;_-@_-"/>
    <numFmt numFmtId="190" formatCode="#,##0\ &quot;Esc.&quot;;\-#,##0\ &quot;Esc.&quot;"/>
    <numFmt numFmtId="191" formatCode="#,##0\ &quot;Esc.&quot;;[Red]\-#,##0\ &quot;Esc.&quot;"/>
    <numFmt numFmtId="192" formatCode="#,##0.00\ &quot;Esc.&quot;;\-#,##0.00\ &quot;Esc.&quot;"/>
    <numFmt numFmtId="193" formatCode="#,##0.00\ &quot;Esc.&quot;;[Red]\-#,##0.00\ &quot;Esc.&quot;"/>
    <numFmt numFmtId="194" formatCode="_-* #,##0\ &quot;Esc.&quot;_-;\-* #,##0\ &quot;Esc.&quot;_-;_-* &quot;-&quot;\ &quot;Esc.&quot;_-;_-@_-"/>
    <numFmt numFmtId="195" formatCode="_-* #,##0\ _E_s_c_._-;\-* #,##0\ _E_s_c_._-;_-* &quot;-&quot;\ _E_s_c_._-;_-@_-"/>
    <numFmt numFmtId="196" formatCode="_-* #,##0.00\ &quot;Esc.&quot;_-;\-* #,##0.00\ &quot;Esc.&quot;_-;_-* &quot;-&quot;??\ &quot;Esc.&quot;_-;_-@_-"/>
    <numFmt numFmtId="197" formatCode="_-* #,##0.00\ _E_s_c_._-;\-* #,##0.00\ _E_s_c_._-;_-* &quot;-&quot;??\ _E_s_c_._-;_-@_-"/>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quot;$&quot;* #,##0.00_);_(&quot;$&quot;* \(#,##0.00\);_(&quot;$&quot;* &quot;-&quot;??_);_(@_)"/>
    <numFmt numFmtId="204" formatCode="#\ ##0;\-#\ ##0;.."/>
    <numFmt numFmtId="205" formatCode="#\ ##0;\-#\ ##0;\-"/>
    <numFmt numFmtId="206" formatCode="\+#,##0.00\ ;\-#,##0.00\ "/>
    <numFmt numFmtId="207" formatCode="#,##0;\-#,##0;..."/>
    <numFmt numFmtId="208" formatCode="0\ "/>
    <numFmt numFmtId="209" formatCode="###0;\-###0;.."/>
    <numFmt numFmtId="210" formatCode="###0"/>
    <numFmt numFmtId="211" formatCode="#\ ###.0,"/>
    <numFmt numFmtId="212" formatCode="#,###.0,"/>
    <numFmt numFmtId="213" formatCode="0#.0,"/>
    <numFmt numFmtId="214" formatCode="#\ ###0.0,"/>
    <numFmt numFmtId="215" formatCode="#\ ##0;\-#\##0;\-\ "/>
    <numFmt numFmtId="216" formatCode="0\ ;0\ ;&quot;.. &quot;"/>
    <numFmt numFmtId="217" formatCode="#.0,"/>
    <numFmt numFmtId="218" formatCode="#.0"/>
    <numFmt numFmtId="219" formatCode="0.0_);[Red]\(0.0\)"/>
    <numFmt numFmtId="220" formatCode="#\ ###\ ##0;\-#\ ###\ ##0;\-"/>
    <numFmt numFmtId="221" formatCode="#\ ###,"/>
    <numFmt numFmtId="222" formatCode="0.0\ "/>
    <numFmt numFmtId="223" formatCode="_-* #,##0.0_-;\-* #,##0.0_-;_-* &quot;-&quot;??_-;_-@_-"/>
    <numFmt numFmtId="224" formatCode="#\ ###\-"/>
  </numFmts>
  <fonts count="75">
    <font>
      <sz val="12"/>
      <name val="新細明體"/>
      <family val="1"/>
    </font>
    <font>
      <sz val="12"/>
      <name val="Times New Roman"/>
      <family val="1"/>
    </font>
    <font>
      <sz val="9"/>
      <name val="新細明體"/>
      <family val="1"/>
    </font>
    <font>
      <b/>
      <sz val="15"/>
      <name val="標楷體"/>
      <family val="4"/>
    </font>
    <font>
      <b/>
      <sz val="15"/>
      <name val="Times New Roman"/>
      <family val="1"/>
    </font>
    <font>
      <sz val="12"/>
      <name val="標楷體"/>
      <family val="4"/>
    </font>
    <font>
      <sz val="10"/>
      <name val="Times New Roman"/>
      <family val="1"/>
    </font>
    <font>
      <sz val="10"/>
      <name val="細明體"/>
      <family val="3"/>
    </font>
    <font>
      <sz val="10"/>
      <name val="新細明體"/>
      <family val="1"/>
    </font>
    <font>
      <sz val="16"/>
      <name val="MS Sans Serif"/>
      <family val="2"/>
    </font>
    <font>
      <sz val="8.5"/>
      <name val="Times New Roman"/>
      <family val="1"/>
    </font>
    <font>
      <vertAlign val="superscript"/>
      <sz val="10"/>
      <name val="Times New Roman"/>
      <family val="1"/>
    </font>
    <font>
      <sz val="11"/>
      <name val="標楷體"/>
      <family val="4"/>
    </font>
    <font>
      <b/>
      <sz val="14"/>
      <name val="標楷體"/>
      <family val="4"/>
    </font>
    <font>
      <b/>
      <sz val="14"/>
      <name val="Times New Roman"/>
      <family val="1"/>
    </font>
    <font>
      <sz val="11"/>
      <name val="Times New Roman"/>
      <family val="1"/>
    </font>
    <font>
      <sz val="16"/>
      <name val="Times New Roman"/>
      <family val="1"/>
    </font>
    <font>
      <b/>
      <sz val="16"/>
      <name val="Times New Roman"/>
      <family val="1"/>
    </font>
    <font>
      <sz val="12"/>
      <name val="細明體"/>
      <family val="3"/>
    </font>
    <font>
      <sz val="11"/>
      <name val="新細明體"/>
      <family val="1"/>
    </font>
    <font>
      <sz val="13"/>
      <name val="新細明體"/>
      <family val="1"/>
    </font>
    <font>
      <vertAlign val="superscript"/>
      <sz val="12"/>
      <name val="Times New Roman"/>
      <family val="1"/>
    </font>
    <font>
      <vertAlign val="superscript"/>
      <sz val="14"/>
      <name val="Times New Roman"/>
      <family val="1"/>
    </font>
    <font>
      <sz val="14"/>
      <name val="Times New Roman"/>
      <family val="1"/>
    </font>
    <font>
      <b/>
      <sz val="17"/>
      <name val="標楷體"/>
      <family val="4"/>
    </font>
    <font>
      <b/>
      <sz val="17"/>
      <name val="Times New Roman"/>
      <family val="1"/>
    </font>
    <font>
      <sz val="13"/>
      <name val="Times New Roman"/>
      <family val="1"/>
    </font>
    <font>
      <sz val="14"/>
      <name val="新細明體"/>
      <family val="1"/>
    </font>
    <font>
      <sz val="10"/>
      <name val="標楷體"/>
      <family val="4"/>
    </font>
    <font>
      <b/>
      <sz val="10"/>
      <name val="Times New Roman"/>
      <family val="1"/>
    </font>
    <font>
      <vertAlign val="superscript"/>
      <sz val="11"/>
      <name val="Times New Roman"/>
      <family val="1"/>
    </font>
    <font>
      <b/>
      <sz val="8.5"/>
      <name val="Times New Roman"/>
      <family val="1"/>
    </font>
    <font>
      <sz val="9"/>
      <name val="Times New Roman"/>
      <family val="1"/>
    </font>
    <font>
      <sz val="8"/>
      <name val="Times New Roman"/>
      <family val="1"/>
    </font>
    <font>
      <sz val="9"/>
      <name val="細明體"/>
      <family val="3"/>
    </font>
    <font>
      <b/>
      <sz val="12"/>
      <name val="Times New Roman"/>
      <family val="1"/>
    </font>
    <font>
      <b/>
      <sz val="15"/>
      <name val="新細明體"/>
      <family val="1"/>
    </font>
    <font>
      <b/>
      <sz val="12"/>
      <name val="標楷體"/>
      <family val="4"/>
    </font>
    <font>
      <vertAlign val="superscript"/>
      <sz val="16"/>
      <name val="Times New Roman"/>
      <family val="1"/>
    </font>
    <font>
      <sz val="9"/>
      <name val="標楷體"/>
      <family val="4"/>
    </font>
    <font>
      <b/>
      <sz val="18"/>
      <name val="標楷體"/>
      <family val="4"/>
    </font>
    <font>
      <b/>
      <sz val="18"/>
      <name val="Times New Roman"/>
      <family val="1"/>
    </font>
    <font>
      <sz val="14"/>
      <name val="標楷體"/>
      <family val="4"/>
    </font>
    <font>
      <sz val="16"/>
      <name val="新細明體"/>
      <family val="1"/>
    </font>
    <font>
      <b/>
      <sz val="16"/>
      <name val="標楷體"/>
      <family val="4"/>
    </font>
    <font>
      <vertAlign val="superscript"/>
      <sz val="18"/>
      <name val="Times New Roman"/>
      <family val="1"/>
    </font>
    <font>
      <sz val="20"/>
      <name val="Times New Roman"/>
      <family val="1"/>
    </font>
    <font>
      <sz val="24"/>
      <name val="標楷體"/>
      <family val="4"/>
    </font>
    <font>
      <sz val="24"/>
      <name val="Times New Roman"/>
      <family val="1"/>
    </font>
    <font>
      <sz val="17"/>
      <name val="Times New Roman"/>
      <family val="1"/>
    </font>
    <font>
      <sz val="22"/>
      <name val="Times New Roman"/>
      <family val="1"/>
    </font>
    <font>
      <b/>
      <sz val="40"/>
      <name val="標楷體"/>
      <family val="4"/>
    </font>
    <font>
      <b/>
      <sz val="40"/>
      <name val="Times New Roman"/>
      <family val="1"/>
    </font>
    <font>
      <b/>
      <sz val="22"/>
      <name val="Times New Roman"/>
      <family val="1"/>
    </font>
    <font>
      <b/>
      <sz val="26"/>
      <name val="Times New Roman"/>
      <family val="1"/>
    </font>
    <font>
      <b/>
      <sz val="20"/>
      <name val="Times New Roman"/>
      <family val="1"/>
    </font>
    <font>
      <b/>
      <sz val="24"/>
      <name val="標楷體"/>
      <family val="4"/>
    </font>
    <font>
      <b/>
      <sz val="24"/>
      <name val="Times New Roman"/>
      <family val="1"/>
    </font>
    <font>
      <b/>
      <sz val="22"/>
      <name val="標楷體"/>
      <family val="4"/>
    </font>
    <font>
      <b/>
      <sz val="26"/>
      <name val="新細明體"/>
      <family val="1"/>
    </font>
    <font>
      <sz val="26"/>
      <name val="Times New Roman"/>
      <family val="1"/>
    </font>
    <font>
      <sz val="20"/>
      <name val="新細明體"/>
      <family val="1"/>
    </font>
    <font>
      <sz val="17"/>
      <name val="新細明體"/>
      <family val="1"/>
    </font>
    <font>
      <sz val="15"/>
      <name val="新細明體"/>
      <family val="1"/>
    </font>
    <font>
      <sz val="15"/>
      <name val="Times New Roman"/>
      <family val="1"/>
    </font>
    <font>
      <b/>
      <sz val="20"/>
      <name val="標楷體"/>
      <family val="4"/>
    </font>
    <font>
      <sz val="14"/>
      <name val="細明體"/>
      <family val="3"/>
    </font>
    <font>
      <b/>
      <sz val="11"/>
      <name val="Times New Roman"/>
      <family val="1"/>
    </font>
    <font>
      <sz val="13"/>
      <name val="細明體"/>
      <family val="3"/>
    </font>
    <font>
      <b/>
      <sz val="10.5"/>
      <name val="Times New Roman"/>
      <family val="1"/>
    </font>
    <font>
      <b/>
      <sz val="9"/>
      <name val="Times New Roman"/>
      <family val="1"/>
    </font>
    <font>
      <vertAlign val="superscript"/>
      <sz val="9"/>
      <name val="Times New Roman"/>
      <family val="1"/>
    </font>
    <font>
      <sz val="8"/>
      <name val="新細明體"/>
      <family val="1"/>
    </font>
    <font>
      <sz val="8"/>
      <name val="標楷體"/>
      <family val="4"/>
    </font>
    <font>
      <u val="single"/>
      <sz val="12"/>
      <name val="Times New Roman"/>
      <family val="1"/>
    </font>
  </fonts>
  <fills count="3">
    <fill>
      <patternFill/>
    </fill>
    <fill>
      <patternFill patternType="gray125"/>
    </fill>
    <fill>
      <patternFill patternType="solid">
        <fgColor indexed="15"/>
        <bgColor indexed="64"/>
      </patternFill>
    </fill>
  </fills>
  <borders count="1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Font="0" applyBorder="0" applyAlignment="0">
      <protection hidden="1"/>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26">
    <xf numFmtId="0" fontId="0" fillId="0" borderId="0" xfId="0" applyAlignment="1">
      <alignment/>
    </xf>
    <xf numFmtId="0" fontId="1" fillId="0" borderId="1"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0" xfId="0" applyFont="1" applyAlignment="1" applyProtection="1">
      <alignment vertical="center"/>
      <protection hidden="1"/>
    </xf>
    <xf numFmtId="0" fontId="5" fillId="0" borderId="0" xfId="0" applyFont="1" applyBorder="1" applyAlignment="1" applyProtection="1">
      <alignment horizontal="right" vertical="center"/>
      <protection hidden="1"/>
    </xf>
    <xf numFmtId="0" fontId="1" fillId="0" borderId="2" xfId="0" applyFont="1" applyBorder="1" applyAlignment="1" applyProtection="1">
      <alignment vertical="center"/>
      <protection hidden="1"/>
    </xf>
    <xf numFmtId="0" fontId="1" fillId="0" borderId="0" xfId="0" applyFont="1" applyAlignment="1" applyProtection="1">
      <alignment horizontal="left" vertical="center"/>
      <protection hidden="1"/>
    </xf>
    <xf numFmtId="0" fontId="1" fillId="0" borderId="0" xfId="0" applyFont="1" applyBorder="1" applyAlignment="1" applyProtection="1" quotePrefix="1">
      <alignment horizontal="left" vertical="center"/>
      <protection hidden="1"/>
    </xf>
    <xf numFmtId="0" fontId="0" fillId="0" borderId="0" xfId="0" applyFont="1" applyFill="1" applyBorder="1" applyAlignment="1" applyProtection="1">
      <alignment horizontal="left" vertical="center"/>
      <protection hidden="1"/>
    </xf>
    <xf numFmtId="0" fontId="6" fillId="0" borderId="0" xfId="0" applyFont="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0" xfId="0" applyFont="1" applyBorder="1" applyAlignment="1" applyProtection="1" quotePrefix="1">
      <alignment horizontal="left" vertical="center"/>
      <protection hidden="1"/>
    </xf>
    <xf numFmtId="0" fontId="6" fillId="0" borderId="2" xfId="0" applyFont="1" applyBorder="1" applyAlignment="1" applyProtection="1">
      <alignment vertical="center"/>
      <protection hidden="1"/>
    </xf>
    <xf numFmtId="0" fontId="7" fillId="0" borderId="2" xfId="0" applyFont="1" applyBorder="1" applyAlignment="1" applyProtection="1">
      <alignment horizontal="right" vertical="center"/>
      <protection hidden="1"/>
    </xf>
    <xf numFmtId="0" fontId="6" fillId="0" borderId="0" xfId="0" applyFont="1" applyAlignment="1" applyProtection="1">
      <alignment vertical="center"/>
      <protection hidden="1"/>
    </xf>
    <xf numFmtId="0" fontId="6" fillId="0" borderId="1" xfId="0" applyNumberFormat="1" applyFont="1" applyBorder="1" applyAlignment="1" applyProtection="1">
      <alignment horizontal="left" vertical="center"/>
      <protection hidden="1"/>
    </xf>
    <xf numFmtId="0" fontId="6" fillId="0" borderId="1" xfId="0" applyNumberFormat="1" applyFont="1" applyBorder="1" applyAlignment="1" applyProtection="1">
      <alignment vertical="center"/>
      <protection hidden="1"/>
    </xf>
    <xf numFmtId="0" fontId="6" fillId="0" borderId="0" xfId="0" applyNumberFormat="1" applyFont="1" applyAlignment="1" applyProtection="1">
      <alignment vertical="center"/>
      <protection hidden="1"/>
    </xf>
    <xf numFmtId="0" fontId="6" fillId="0" borderId="3" xfId="0" applyNumberFormat="1" applyFont="1" applyBorder="1" applyAlignment="1" applyProtection="1">
      <alignment horizontal="center" vertical="center"/>
      <protection hidden="1"/>
    </xf>
    <xf numFmtId="0" fontId="6" fillId="0" borderId="0" xfId="15" applyNumberFormat="1" applyFont="1" applyFill="1" applyBorder="1" applyAlignment="1" applyProtection="1">
      <alignment horizontal="left" vertical="center"/>
      <protection hidden="1"/>
    </xf>
    <xf numFmtId="0" fontId="6" fillId="0" borderId="0" xfId="15" applyNumberFormat="1" applyFont="1" applyFill="1" applyBorder="1" applyAlignment="1" applyProtection="1">
      <alignment horizontal="center" vertical="center"/>
      <protection hidden="1"/>
    </xf>
    <xf numFmtId="0" fontId="6" fillId="0" borderId="4" xfId="0" applyNumberFormat="1" applyFont="1" applyBorder="1" applyAlignment="1" applyProtection="1">
      <alignment vertical="center"/>
      <protection hidden="1"/>
    </xf>
    <xf numFmtId="0" fontId="6" fillId="0" borderId="0" xfId="0" applyNumberFormat="1" applyFont="1" applyBorder="1" applyAlignment="1" applyProtection="1">
      <alignment vertical="center"/>
      <protection hidden="1"/>
    </xf>
    <xf numFmtId="0" fontId="6" fillId="0" borderId="5" xfId="0" applyNumberFormat="1" applyFont="1" applyBorder="1" applyAlignment="1" applyProtection="1">
      <alignment horizontal="center" vertical="center"/>
      <protection hidden="1"/>
    </xf>
    <xf numFmtId="0" fontId="6" fillId="0" borderId="1" xfId="0" applyNumberFormat="1" applyFont="1" applyBorder="1" applyAlignment="1" applyProtection="1">
      <alignment horizontal="center" vertical="center"/>
      <protection hidden="1"/>
    </xf>
    <xf numFmtId="0" fontId="6" fillId="0" borderId="5" xfId="0" applyNumberFormat="1" applyFont="1" applyBorder="1" applyAlignment="1" applyProtection="1">
      <alignment horizontal="left" vertical="center"/>
      <protection hidden="1"/>
    </xf>
    <xf numFmtId="0" fontId="6" fillId="0" borderId="0" xfId="0" applyNumberFormat="1" applyFont="1" applyBorder="1" applyAlignment="1" applyProtection="1">
      <alignment horizontal="center" vertical="center"/>
      <protection hidden="1"/>
    </xf>
    <xf numFmtId="0" fontId="6" fillId="0" borderId="4" xfId="0" applyNumberFormat="1" applyFont="1" applyBorder="1" applyAlignment="1" applyProtection="1">
      <alignment horizontal="center" vertical="center"/>
      <protection hidden="1"/>
    </xf>
    <xf numFmtId="0" fontId="6" fillId="0" borderId="0" xfId="0" applyNumberFormat="1" applyFont="1" applyAlignment="1" applyProtection="1">
      <alignment horizontal="left" vertical="center"/>
      <protection hidden="1"/>
    </xf>
    <xf numFmtId="0" fontId="6" fillId="0" borderId="6"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protection hidden="1"/>
    </xf>
    <xf numFmtId="204" fontId="6" fillId="0" borderId="0" xfId="0" applyNumberFormat="1" applyFont="1" applyAlignment="1" applyProtection="1">
      <alignment vertical="center"/>
      <protection hidden="1"/>
    </xf>
    <xf numFmtId="205" fontId="6" fillId="0" borderId="0" xfId="0" applyNumberFormat="1" applyFont="1" applyAlignment="1" applyProtection="1">
      <alignment vertical="center"/>
      <protection hidden="1"/>
    </xf>
    <xf numFmtId="205" fontId="6" fillId="0" borderId="0" xfId="0" applyNumberFormat="1" applyFont="1" applyAlignment="1" applyProtection="1">
      <alignment horizontal="right" vertical="center"/>
      <protection hidden="1"/>
    </xf>
    <xf numFmtId="204" fontId="6" fillId="0" borderId="0" xfId="0" applyNumberFormat="1" applyFont="1" applyFill="1" applyAlignment="1" applyProtection="1">
      <alignment horizontal="right" vertical="center"/>
      <protection hidden="1"/>
    </xf>
    <xf numFmtId="205" fontId="6" fillId="0" borderId="0" xfId="0" applyNumberFormat="1"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204" fontId="6" fillId="0" borderId="0" xfId="0" applyNumberFormat="1" applyFont="1" applyFill="1" applyBorder="1" applyAlignment="1" applyProtection="1">
      <alignment vertical="center"/>
      <protection hidden="1"/>
    </xf>
    <xf numFmtId="204" fontId="6" fillId="0" borderId="0" xfId="0" applyNumberFormat="1" applyFont="1" applyFill="1" applyBorder="1" applyAlignment="1" applyProtection="1">
      <alignment horizontal="left" vertical="center"/>
      <protection hidden="1"/>
    </xf>
    <xf numFmtId="205" fontId="6" fillId="0" borderId="0" xfId="0" applyNumberFormat="1" applyFont="1" applyFill="1" applyBorder="1" applyAlignment="1" applyProtection="1">
      <alignment vertical="center"/>
      <protection hidden="1"/>
    </xf>
    <xf numFmtId="204" fontId="1" fillId="0" borderId="0" xfId="0" applyNumberFormat="1" applyFont="1" applyAlignment="1" applyProtection="1">
      <alignment vertical="center"/>
      <protection hidden="1"/>
    </xf>
    <xf numFmtId="0" fontId="6" fillId="0" borderId="0" xfId="15" applyFont="1" applyFill="1" applyBorder="1" applyAlignment="1" applyProtection="1">
      <alignment horizontal="center" vertical="center"/>
      <protection hidden="1"/>
    </xf>
    <xf numFmtId="204" fontId="6" fillId="0" borderId="0" xfId="0" applyNumberFormat="1" applyFont="1" applyBorder="1" applyAlignment="1" applyProtection="1">
      <alignment vertical="center"/>
      <protection hidden="1"/>
    </xf>
    <xf numFmtId="204" fontId="1" fillId="0" borderId="0" xfId="0" applyNumberFormat="1" applyFont="1" applyBorder="1" applyAlignment="1" applyProtection="1">
      <alignment vertical="center"/>
      <protection hidden="1"/>
    </xf>
    <xf numFmtId="204" fontId="6" fillId="0" borderId="0" xfId="0" applyNumberFormat="1" applyFont="1" applyBorder="1" applyAlignment="1" applyProtection="1" quotePrefix="1">
      <alignment horizontal="left" vertical="center"/>
      <protection hidden="1"/>
    </xf>
    <xf numFmtId="204" fontId="1" fillId="0" borderId="0" xfId="0" applyNumberFormat="1" applyFont="1" applyFill="1" applyAlignment="1" applyProtection="1">
      <alignment vertical="center"/>
      <protection hidden="1"/>
    </xf>
    <xf numFmtId="0" fontId="1" fillId="0" borderId="0" xfId="0" applyFont="1" applyFill="1" applyAlignment="1" applyProtection="1">
      <alignment vertical="center"/>
      <protection hidden="1"/>
    </xf>
    <xf numFmtId="204" fontId="1" fillId="0" borderId="2" xfId="0" applyNumberFormat="1" applyFont="1" applyBorder="1" applyAlignment="1" applyProtection="1">
      <alignment vertical="center"/>
      <protection hidden="1"/>
    </xf>
    <xf numFmtId="204" fontId="6" fillId="0" borderId="2" xfId="0" applyNumberFormat="1" applyFont="1" applyBorder="1" applyAlignment="1" applyProtection="1">
      <alignment vertical="center"/>
      <protection hidden="1"/>
    </xf>
    <xf numFmtId="0" fontId="1" fillId="0" borderId="1" xfId="0" applyFont="1" applyBorder="1" applyAlignment="1" applyProtection="1">
      <alignment horizontal="left" vertical="center"/>
      <protection hidden="1"/>
    </xf>
    <xf numFmtId="204" fontId="6" fillId="0" borderId="5" xfId="0" applyNumberFormat="1" applyFont="1" applyBorder="1" applyAlignment="1" applyProtection="1">
      <alignment horizontal="center" vertical="center"/>
      <protection hidden="1"/>
    </xf>
    <xf numFmtId="204" fontId="6" fillId="0" borderId="3" xfId="0" applyNumberFormat="1" applyFont="1" applyBorder="1" applyAlignment="1" applyProtection="1">
      <alignment horizontal="center" vertical="center"/>
      <protection hidden="1"/>
    </xf>
    <xf numFmtId="204" fontId="1" fillId="0" borderId="5" xfId="0" applyNumberFormat="1" applyFont="1" applyBorder="1" applyAlignment="1" applyProtection="1">
      <alignment vertical="center"/>
      <protection hidden="1"/>
    </xf>
    <xf numFmtId="204" fontId="1" fillId="0" borderId="1" xfId="0" applyNumberFormat="1" applyFont="1" applyBorder="1" applyAlignment="1" applyProtection="1">
      <alignment vertical="center"/>
      <protection hidden="1"/>
    </xf>
    <xf numFmtId="0" fontId="6" fillId="0" borderId="0" xfId="15" applyFont="1" applyFill="1" applyBorder="1" applyAlignment="1" applyProtection="1">
      <alignment horizontal="left" vertical="center"/>
      <protection hidden="1"/>
    </xf>
    <xf numFmtId="204" fontId="6" fillId="0" borderId="4" xfId="0" applyNumberFormat="1" applyFont="1" applyBorder="1" applyAlignment="1" applyProtection="1">
      <alignment vertical="center"/>
      <protection hidden="1"/>
    </xf>
    <xf numFmtId="204" fontId="6" fillId="0" borderId="4" xfId="0" applyNumberFormat="1" applyFont="1" applyBorder="1" applyAlignment="1" applyProtection="1">
      <alignment horizontal="left" vertical="center"/>
      <protection hidden="1"/>
    </xf>
    <xf numFmtId="204" fontId="6" fillId="0" borderId="0" xfId="0" applyNumberFormat="1" applyFont="1" applyBorder="1" applyAlignment="1" applyProtection="1">
      <alignment horizontal="left" vertical="center"/>
      <protection hidden="1"/>
    </xf>
    <xf numFmtId="204" fontId="1" fillId="0" borderId="4" xfId="0" applyNumberFormat="1" applyFont="1" applyBorder="1" applyAlignment="1" applyProtection="1">
      <alignment vertical="center"/>
      <protection hidden="1"/>
    </xf>
    <xf numFmtId="204" fontId="1" fillId="0" borderId="7" xfId="0" applyNumberFormat="1" applyFont="1" applyBorder="1" applyAlignment="1" applyProtection="1">
      <alignment vertical="center"/>
      <protection hidden="1"/>
    </xf>
    <xf numFmtId="204" fontId="6" fillId="0" borderId="4" xfId="0" applyNumberFormat="1" applyFont="1" applyBorder="1" applyAlignment="1" applyProtection="1">
      <alignment horizontal="center" vertical="center"/>
      <protection hidden="1"/>
    </xf>
    <xf numFmtId="204" fontId="6" fillId="0" borderId="0" xfId="0" applyNumberFormat="1" applyFont="1" applyBorder="1" applyAlignment="1" applyProtection="1">
      <alignment horizontal="center" vertical="center"/>
      <protection hidden="1"/>
    </xf>
    <xf numFmtId="204" fontId="6" fillId="0" borderId="6" xfId="0" applyNumberFormat="1" applyFont="1" applyBorder="1" applyAlignment="1" applyProtection="1">
      <alignment horizontal="center" vertical="center"/>
      <protection hidden="1"/>
    </xf>
    <xf numFmtId="204" fontId="6" fillId="0" borderId="2" xfId="0" applyNumberFormat="1" applyFont="1" applyBorder="1" applyAlignment="1" applyProtection="1">
      <alignment horizontal="center" vertical="center"/>
      <protection hidden="1"/>
    </xf>
    <xf numFmtId="0" fontId="10" fillId="0" borderId="0" xfId="0" applyFont="1" applyAlignment="1" applyProtection="1">
      <alignment vertical="center"/>
      <protection hidden="1"/>
    </xf>
    <xf numFmtId="204" fontId="6" fillId="0" borderId="0" xfId="0" applyNumberFormat="1" applyFont="1" applyFill="1" applyAlignment="1" applyProtection="1">
      <alignment vertical="center"/>
      <protection hidden="1"/>
    </xf>
    <xf numFmtId="0" fontId="8" fillId="0" borderId="0" xfId="0" applyFont="1" applyAlignment="1" applyProtection="1">
      <alignment vertical="top"/>
      <protection hidden="1"/>
    </xf>
    <xf numFmtId="0" fontId="6" fillId="0" borderId="0" xfId="0" applyFont="1" applyAlignment="1" applyProtection="1">
      <alignment vertical="top"/>
      <protection hidden="1"/>
    </xf>
    <xf numFmtId="205" fontId="6" fillId="0" borderId="0" xfId="0" applyNumberFormat="1" applyFont="1" applyAlignment="1" applyProtection="1">
      <alignment horizontal="right" vertical="top"/>
      <protection hidden="1"/>
    </xf>
    <xf numFmtId="0" fontId="6" fillId="0" borderId="0" xfId="0" applyFont="1" applyAlignment="1">
      <alignment horizontal="right"/>
    </xf>
    <xf numFmtId="0" fontId="8" fillId="0" borderId="0" xfId="0" applyFont="1" applyAlignment="1">
      <alignment/>
    </xf>
    <xf numFmtId="0" fontId="6" fillId="0" borderId="0" xfId="0" applyFont="1" applyAlignment="1">
      <alignment/>
    </xf>
    <xf numFmtId="0" fontId="6" fillId="0" borderId="0" xfId="0" applyFont="1" applyAlignment="1" applyProtection="1">
      <alignment horizontal="left" vertical="top"/>
      <protection hidden="1"/>
    </xf>
    <xf numFmtId="0" fontId="8" fillId="0" borderId="0" xfId="0" applyFont="1" applyAlignment="1">
      <alignment horizontal="right"/>
    </xf>
    <xf numFmtId="209" fontId="1" fillId="0" borderId="0" xfId="0" applyNumberFormat="1" applyFont="1" applyAlignment="1" applyProtection="1">
      <alignment horizontal="left" vertical="center"/>
      <protection hidden="1"/>
    </xf>
    <xf numFmtId="0" fontId="12" fillId="0" borderId="0" xfId="0" applyFont="1" applyBorder="1" applyAlignment="1" applyProtection="1">
      <alignment horizontal="left" vertical="center"/>
      <protection hidden="1"/>
    </xf>
    <xf numFmtId="209" fontId="1" fillId="0" borderId="0" xfId="0" applyNumberFormat="1" applyFont="1" applyBorder="1" applyAlignment="1" applyProtection="1" quotePrefix="1">
      <alignment horizontal="left" vertical="center"/>
      <protection hidden="1"/>
    </xf>
    <xf numFmtId="204" fontId="0" fillId="0" borderId="0" xfId="0" applyNumberFormat="1" applyFont="1" applyFill="1" applyBorder="1" applyAlignment="1" applyProtection="1">
      <alignment horizontal="left" vertical="center"/>
      <protection hidden="1"/>
    </xf>
    <xf numFmtId="204" fontId="1" fillId="0" borderId="0" xfId="0" applyNumberFormat="1" applyFont="1" applyFill="1" applyBorder="1" applyAlignment="1" applyProtection="1">
      <alignment horizontal="left" vertical="center"/>
      <protection hidden="1"/>
    </xf>
    <xf numFmtId="209" fontId="6" fillId="0" borderId="0" xfId="0" applyNumberFormat="1" applyFont="1" applyBorder="1" applyAlignment="1" applyProtection="1">
      <alignment horizontal="left" vertical="center"/>
      <protection hidden="1"/>
    </xf>
    <xf numFmtId="204" fontId="7" fillId="0" borderId="0" xfId="0" applyNumberFormat="1" applyFont="1" applyBorder="1" applyAlignment="1" applyProtection="1">
      <alignment horizontal="right" vertical="center"/>
      <protection hidden="1"/>
    </xf>
    <xf numFmtId="204" fontId="6" fillId="0" borderId="0" xfId="0" applyNumberFormat="1" applyFont="1" applyBorder="1" applyAlignment="1" applyProtection="1">
      <alignment horizontal="right" vertical="center"/>
      <protection hidden="1"/>
    </xf>
    <xf numFmtId="205" fontId="6" fillId="0" borderId="0" xfId="0" applyNumberFormat="1" applyFont="1" applyBorder="1" applyAlignment="1" applyProtection="1">
      <alignment horizontal="right" vertical="center"/>
      <protection hidden="1"/>
    </xf>
    <xf numFmtId="209" fontId="6" fillId="0" borderId="0" xfId="0" applyNumberFormat="1" applyFont="1" applyFill="1" applyBorder="1" applyAlignment="1" applyProtection="1">
      <alignment horizontal="left" vertical="center"/>
      <protection hidden="1"/>
    </xf>
    <xf numFmtId="204" fontId="6" fillId="0" borderId="0" xfId="0" applyNumberFormat="1" applyFont="1" applyFill="1" applyBorder="1" applyAlignment="1" applyProtection="1">
      <alignment horizontal="center" vertical="center"/>
      <protection hidden="1"/>
    </xf>
    <xf numFmtId="204" fontId="8" fillId="0" borderId="0" xfId="0" applyNumberFormat="1" applyFont="1" applyBorder="1" applyAlignment="1" applyProtection="1">
      <alignment horizontal="left" vertical="center"/>
      <protection hidden="1"/>
    </xf>
    <xf numFmtId="205" fontId="6" fillId="0" borderId="0" xfId="0" applyNumberFormat="1" applyFont="1" applyBorder="1" applyAlignment="1" applyProtection="1" quotePrefix="1">
      <alignment horizontal="right" vertical="center"/>
      <protection hidden="1"/>
    </xf>
    <xf numFmtId="209" fontId="6" fillId="0" borderId="0" xfId="0" applyNumberFormat="1" applyFont="1" applyAlignment="1" applyProtection="1">
      <alignment horizontal="left" vertical="center"/>
      <protection hidden="1"/>
    </xf>
    <xf numFmtId="204" fontId="8" fillId="0" borderId="0" xfId="0" applyNumberFormat="1" applyFont="1" applyFill="1" applyBorder="1" applyAlignment="1" applyProtection="1" quotePrefix="1">
      <alignment horizontal="left" vertical="center"/>
      <protection hidden="1"/>
    </xf>
    <xf numFmtId="204" fontId="8" fillId="0" borderId="0" xfId="0" applyNumberFormat="1" applyFont="1" applyFill="1" applyBorder="1" applyAlignment="1" applyProtection="1">
      <alignment horizontal="left" vertical="center"/>
      <protection hidden="1"/>
    </xf>
    <xf numFmtId="205" fontId="6" fillId="0" borderId="0" xfId="0" applyNumberFormat="1" applyFont="1" applyFill="1" applyBorder="1" applyAlignment="1" applyProtection="1">
      <alignment horizontal="right" vertical="center"/>
      <protection hidden="1"/>
    </xf>
    <xf numFmtId="204" fontId="8" fillId="0" borderId="0" xfId="0" applyNumberFormat="1" applyFont="1" applyBorder="1" applyAlignment="1" applyProtection="1">
      <alignment vertical="center"/>
      <protection hidden="1"/>
    </xf>
    <xf numFmtId="209" fontId="6" fillId="0" borderId="0" xfId="15" applyNumberFormat="1" applyFont="1" applyFill="1" applyBorder="1" applyAlignment="1" applyProtection="1" quotePrefix="1">
      <alignment horizontal="left" vertical="center"/>
      <protection hidden="1"/>
    </xf>
    <xf numFmtId="205" fontId="6" fillId="0" borderId="0" xfId="0" applyNumberFormat="1" applyFont="1" applyAlignment="1" applyProtection="1" quotePrefix="1">
      <alignment horizontal="left" vertical="center"/>
      <protection hidden="1"/>
    </xf>
    <xf numFmtId="209" fontId="6" fillId="0" borderId="2" xfId="0" applyNumberFormat="1" applyFont="1" applyFill="1" applyBorder="1" applyAlignment="1" applyProtection="1">
      <alignment horizontal="left" vertical="center"/>
      <protection hidden="1"/>
    </xf>
    <xf numFmtId="204" fontId="6" fillId="0" borderId="2" xfId="0" applyNumberFormat="1" applyFont="1" applyFill="1" applyBorder="1" applyAlignment="1" applyProtection="1">
      <alignment horizontal="left" vertical="center"/>
      <protection hidden="1"/>
    </xf>
    <xf numFmtId="205" fontId="6" fillId="0" borderId="2" xfId="0" applyNumberFormat="1" applyFont="1" applyBorder="1" applyAlignment="1" applyProtection="1">
      <alignment horizontal="right" vertical="center"/>
      <protection hidden="1"/>
    </xf>
    <xf numFmtId="0" fontId="8"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8" fillId="0" borderId="0"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9" fillId="0" borderId="0" xfId="0" applyFont="1" applyAlignment="1" applyProtection="1">
      <alignment vertical="center"/>
      <protection hidden="1"/>
    </xf>
    <xf numFmtId="0" fontId="1" fillId="0" borderId="8" xfId="0" applyFont="1" applyBorder="1" applyAlignment="1" applyProtection="1">
      <alignment horizontal="center" vertical="center"/>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center"/>
      <protection hidden="1"/>
    </xf>
    <xf numFmtId="205" fontId="1" fillId="0" borderId="0" xfId="0" applyNumberFormat="1" applyFont="1" applyAlignment="1" applyProtection="1">
      <alignment horizontal="right"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209" fontId="1" fillId="0" borderId="0" xfId="0" applyNumberFormat="1" applyFont="1" applyFill="1" applyBorder="1" applyAlignment="1" applyProtection="1">
      <alignment horizontal="right" vertical="center"/>
      <protection hidden="1"/>
    </xf>
    <xf numFmtId="0" fontId="1" fillId="0" borderId="0" xfId="15" applyFont="1" applyFill="1" applyBorder="1" applyAlignment="1" applyProtection="1" quotePrefix="1">
      <alignment horizontal="left" vertical="center"/>
      <protection hidden="1"/>
    </xf>
    <xf numFmtId="0" fontId="23" fillId="0" borderId="0" xfId="0" applyFont="1" applyBorder="1" applyAlignment="1" applyProtection="1" quotePrefix="1">
      <alignment horizontal="left" vertical="center"/>
      <protection hidden="1"/>
    </xf>
    <xf numFmtId="0" fontId="27" fillId="0" borderId="0" xfId="0" applyFont="1" applyFill="1" applyBorder="1" applyAlignment="1" applyProtection="1">
      <alignment horizontal="left" vertical="center"/>
      <protection hidden="1"/>
    </xf>
    <xf numFmtId="0" fontId="23" fillId="0" borderId="0" xfId="0" applyFont="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1" fillId="0" borderId="0" xfId="15" applyFont="1" applyFill="1" applyBorder="1" applyAlignment="1" applyProtection="1">
      <alignment horizontal="center" vertical="center"/>
      <protection hidden="1"/>
    </xf>
    <xf numFmtId="0" fontId="1" fillId="0" borderId="5" xfId="0" applyFont="1" applyBorder="1" applyAlignment="1" applyProtection="1">
      <alignment vertical="center"/>
      <protection hidden="1"/>
    </xf>
    <xf numFmtId="0" fontId="1" fillId="0" borderId="0" xfId="0" applyFont="1" applyAlignment="1" applyProtection="1">
      <alignment vertical="center" shrinkToFit="1"/>
      <protection hidden="1"/>
    </xf>
    <xf numFmtId="205" fontId="1" fillId="0" borderId="0" xfId="0" applyNumberFormat="1" applyFont="1" applyAlignment="1" applyProtection="1">
      <alignment vertical="center"/>
      <protection hidden="1"/>
    </xf>
    <xf numFmtId="205" fontId="1" fillId="0" borderId="0" xfId="0" applyNumberFormat="1" applyFont="1" applyBorder="1" applyAlignment="1" applyProtection="1">
      <alignment vertical="center"/>
      <protection hidden="1"/>
    </xf>
    <xf numFmtId="205" fontId="1" fillId="0" borderId="0" xfId="0" applyNumberFormat="1" applyFont="1" applyFill="1" applyAlignment="1" applyProtection="1">
      <alignment horizontal="right" vertical="center"/>
      <protection hidden="1"/>
    </xf>
    <xf numFmtId="205" fontId="1" fillId="0" borderId="0" xfId="15" applyNumberFormat="1" applyFont="1" applyFill="1" applyBorder="1" applyAlignment="1" applyProtection="1" quotePrefix="1">
      <alignment horizontal="left" vertical="center"/>
      <protection hidden="1"/>
    </xf>
    <xf numFmtId="205" fontId="1" fillId="0" borderId="0" xfId="0" applyNumberFormat="1" applyFont="1" applyFill="1" applyAlignment="1" applyProtection="1">
      <alignment vertical="center"/>
      <protection hidden="1"/>
    </xf>
    <xf numFmtId="205" fontId="1" fillId="0" borderId="0" xfId="0" applyNumberFormat="1" applyFont="1" applyFill="1" applyBorder="1" applyAlignment="1" applyProtection="1">
      <alignment vertical="center"/>
      <protection hidden="1"/>
    </xf>
    <xf numFmtId="0" fontId="27" fillId="0" borderId="0" xfId="0" applyFont="1" applyAlignment="1" applyProtection="1">
      <alignment vertical="center"/>
      <protection hidden="1"/>
    </xf>
    <xf numFmtId="0" fontId="23" fillId="0" borderId="0" xfId="0" applyFont="1" applyAlignment="1" applyProtection="1">
      <alignment vertical="center"/>
      <protection hidden="1"/>
    </xf>
    <xf numFmtId="0" fontId="1" fillId="0" borderId="0" xfId="0" applyFont="1" applyAlignment="1">
      <alignment/>
    </xf>
    <xf numFmtId="0" fontId="28" fillId="0" borderId="0" xfId="0" applyFont="1" applyBorder="1" applyAlignment="1" applyProtection="1">
      <alignment horizontal="left" vertical="center"/>
      <protection hidden="1"/>
    </xf>
    <xf numFmtId="0" fontId="13" fillId="0" borderId="4" xfId="0" applyFont="1" applyBorder="1" applyAlignment="1" applyProtection="1">
      <alignment horizontal="right" vertical="center"/>
      <protection hidden="1"/>
    </xf>
    <xf numFmtId="210" fontId="15" fillId="0" borderId="0" xfId="0" applyNumberFormat="1" applyFont="1" applyFill="1" applyBorder="1" applyAlignment="1" applyProtection="1" quotePrefix="1">
      <alignment horizontal="left" vertical="center"/>
      <protection hidden="1"/>
    </xf>
    <xf numFmtId="204" fontId="19" fillId="0" borderId="0" xfId="0" applyNumberFormat="1" applyFont="1" applyFill="1" applyBorder="1" applyAlignment="1" applyProtection="1">
      <alignment horizontal="left" vertical="center"/>
      <protection hidden="1"/>
    </xf>
    <xf numFmtId="204" fontId="15" fillId="0" borderId="0" xfId="0" applyNumberFormat="1" applyFont="1" applyFill="1" applyAlignment="1" applyProtection="1">
      <alignment vertical="center"/>
      <protection hidden="1"/>
    </xf>
    <xf numFmtId="204" fontId="15" fillId="0" borderId="0" xfId="0" applyNumberFormat="1" applyFont="1" applyFill="1" applyBorder="1" applyAlignment="1" applyProtection="1">
      <alignment vertical="center"/>
      <protection hidden="1"/>
    </xf>
    <xf numFmtId="210" fontId="15" fillId="0" borderId="0" xfId="0" applyNumberFormat="1" applyFont="1" applyFill="1" applyAlignment="1" applyProtection="1">
      <alignment horizontal="left" vertical="center"/>
      <protection hidden="1"/>
    </xf>
    <xf numFmtId="204" fontId="15" fillId="0" borderId="0" xfId="0" applyNumberFormat="1" applyFont="1" applyFill="1" applyBorder="1" applyAlignment="1" applyProtection="1">
      <alignment horizontal="left" vertical="center"/>
      <protection hidden="1"/>
    </xf>
    <xf numFmtId="210" fontId="1" fillId="0" borderId="0" xfId="0" applyNumberFormat="1" applyFont="1" applyFill="1" applyAlignment="1" applyProtection="1">
      <alignment horizontal="left" vertical="center"/>
      <protection hidden="1"/>
    </xf>
    <xf numFmtId="204" fontId="1" fillId="0" borderId="0" xfId="0" applyNumberFormat="1" applyFont="1" applyFill="1" applyBorder="1" applyAlignment="1" applyProtection="1">
      <alignment vertical="center"/>
      <protection hidden="1"/>
    </xf>
    <xf numFmtId="210" fontId="6" fillId="0" borderId="0" xfId="0" applyNumberFormat="1" applyFont="1" applyFill="1" applyBorder="1" applyAlignment="1" applyProtection="1">
      <alignment horizontal="left" vertical="center"/>
      <protection hidden="1"/>
    </xf>
    <xf numFmtId="204" fontId="6" fillId="0" borderId="0" xfId="0" applyNumberFormat="1" applyFont="1" applyFill="1" applyBorder="1" applyAlignment="1" applyProtection="1" quotePrefix="1">
      <alignment horizontal="left" vertical="center"/>
      <protection hidden="1"/>
    </xf>
    <xf numFmtId="210" fontId="6" fillId="0" borderId="0" xfId="0" applyNumberFormat="1" applyFont="1" applyFill="1" applyBorder="1" applyAlignment="1" applyProtection="1">
      <alignment vertical="center"/>
      <protection hidden="1"/>
    </xf>
    <xf numFmtId="205" fontId="6" fillId="0" borderId="0" xfId="0" applyNumberFormat="1" applyFont="1" applyFill="1" applyAlignment="1" applyProtection="1" quotePrefix="1">
      <alignment horizontal="right" vertical="center"/>
      <protection hidden="1"/>
    </xf>
    <xf numFmtId="210" fontId="1" fillId="0" borderId="0" xfId="0" applyNumberFormat="1" applyFont="1" applyFill="1" applyAlignment="1" applyProtection="1">
      <alignment vertical="center"/>
      <protection hidden="1"/>
    </xf>
    <xf numFmtId="205" fontId="6" fillId="0" borderId="0" xfId="0" applyNumberFormat="1" applyFont="1" applyFill="1" applyBorder="1" applyAlignment="1" applyProtection="1" quotePrefix="1">
      <alignment horizontal="right" vertical="center"/>
      <protection hidden="1"/>
    </xf>
    <xf numFmtId="204" fontId="8" fillId="0" borderId="0" xfId="0" applyNumberFormat="1" applyFont="1" applyFill="1" applyBorder="1" applyAlignment="1" applyProtection="1">
      <alignment vertical="center"/>
      <protection hidden="1"/>
    </xf>
    <xf numFmtId="204" fontId="6" fillId="0" borderId="0" xfId="0" applyNumberFormat="1" applyFont="1" applyFill="1" applyAlignment="1" applyProtection="1" quotePrefix="1">
      <alignment vertical="center"/>
      <protection hidden="1"/>
    </xf>
    <xf numFmtId="210" fontId="6" fillId="0" borderId="0" xfId="15" applyNumberFormat="1" applyFont="1" applyFill="1" applyBorder="1" applyAlignment="1" applyProtection="1" quotePrefix="1">
      <alignment horizontal="left" vertical="center"/>
      <protection hidden="1"/>
    </xf>
    <xf numFmtId="210" fontId="6" fillId="0" borderId="2" xfId="0" applyNumberFormat="1" applyFont="1" applyFill="1" applyBorder="1" applyAlignment="1" applyProtection="1">
      <alignment vertical="center"/>
      <protection hidden="1"/>
    </xf>
    <xf numFmtId="204" fontId="1" fillId="0" borderId="2" xfId="0" applyNumberFormat="1" applyFont="1" applyFill="1" applyBorder="1" applyAlignment="1" applyProtection="1">
      <alignment vertical="center"/>
      <protection hidden="1"/>
    </xf>
    <xf numFmtId="205" fontId="6" fillId="0" borderId="2" xfId="0" applyNumberFormat="1" applyFont="1" applyFill="1" applyBorder="1" applyAlignment="1" applyProtection="1">
      <alignment horizontal="right" vertical="center"/>
      <protection hidden="1"/>
    </xf>
    <xf numFmtId="205" fontId="15" fillId="0" borderId="0" xfId="0" applyNumberFormat="1" applyFont="1" applyFill="1" applyAlignment="1" applyProtection="1" quotePrefix="1">
      <alignment horizontal="right" vertical="center"/>
      <protection hidden="1"/>
    </xf>
    <xf numFmtId="205" fontId="15" fillId="0" borderId="0" xfId="0" applyNumberFormat="1" applyFont="1" applyFill="1" applyBorder="1" applyAlignment="1" applyProtection="1" quotePrefix="1">
      <alignment horizontal="right" vertical="center"/>
      <protection hidden="1"/>
    </xf>
    <xf numFmtId="205" fontId="6" fillId="0" borderId="0" xfId="0" applyNumberFormat="1" applyFont="1" applyFill="1" applyBorder="1" applyAlignment="1" applyProtection="1">
      <alignment horizontal="center" vertical="center"/>
      <protection hidden="1"/>
    </xf>
    <xf numFmtId="205" fontId="1" fillId="0" borderId="2" xfId="0" applyNumberFormat="1" applyFont="1" applyFill="1" applyBorder="1" applyAlignment="1" applyProtection="1">
      <alignment vertical="center"/>
      <protection hidden="1"/>
    </xf>
    <xf numFmtId="209" fontId="1" fillId="0" borderId="0" xfId="0" applyNumberFormat="1" applyFont="1" applyFill="1" applyBorder="1" applyAlignment="1" applyProtection="1">
      <alignment horizontal="left" vertical="center"/>
      <protection hidden="1"/>
    </xf>
    <xf numFmtId="0" fontId="1" fillId="0" borderId="1" xfId="0" applyFont="1" applyFill="1" applyBorder="1" applyAlignment="1" applyProtection="1">
      <alignment vertical="center"/>
      <protection hidden="1"/>
    </xf>
    <xf numFmtId="211" fontId="1" fillId="0" borderId="0" xfId="0" applyNumberFormat="1" applyFont="1" applyFill="1" applyBorder="1" applyAlignment="1" applyProtection="1">
      <alignment vertical="center"/>
      <protection hidden="1"/>
    </xf>
    <xf numFmtId="0" fontId="1" fillId="0" borderId="2" xfId="0" applyFont="1" applyFill="1" applyBorder="1" applyAlignment="1" applyProtection="1">
      <alignment horizontal="left" vertical="center"/>
      <protection hidden="1"/>
    </xf>
    <xf numFmtId="0" fontId="1" fillId="0" borderId="2" xfId="0" applyFont="1" applyFill="1" applyBorder="1" applyAlignment="1" applyProtection="1">
      <alignment vertical="center"/>
      <protection hidden="1"/>
    </xf>
    <xf numFmtId="211" fontId="1" fillId="0" borderId="2"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vertical="center"/>
      <protection hidden="1"/>
    </xf>
    <xf numFmtId="0" fontId="15" fillId="0" borderId="0" xfId="0" applyFont="1" applyFill="1" applyAlignment="1" applyProtection="1">
      <alignment horizontal="left" vertical="center"/>
      <protection hidden="1"/>
    </xf>
    <xf numFmtId="0" fontId="15" fillId="0" borderId="0" xfId="0" applyFont="1" applyFill="1" applyBorder="1" applyAlignment="1" applyProtection="1">
      <alignment horizontal="left" vertical="center"/>
      <protection hidden="1"/>
    </xf>
    <xf numFmtId="0" fontId="1" fillId="0" borderId="0" xfId="0" applyFont="1" applyFill="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0" fontId="6" fillId="0" borderId="0" xfId="15" applyFont="1" applyFill="1" applyBorder="1" applyAlignment="1" applyProtection="1">
      <alignment horizontal="center" vertical="center" shrinkToFit="1"/>
      <protection hidden="1"/>
    </xf>
    <xf numFmtId="0" fontId="6" fillId="0" borderId="0" xfId="0" applyFont="1" applyFill="1" applyAlignment="1" applyProtection="1">
      <alignment vertical="center" shrinkToFit="1"/>
      <protection hidden="1"/>
    </xf>
    <xf numFmtId="210" fontId="6" fillId="0" borderId="0" xfId="0" applyNumberFormat="1" applyFont="1" applyFill="1" applyAlignment="1" applyProtection="1">
      <alignment horizontal="right" vertical="center"/>
      <protection hidden="1"/>
    </xf>
    <xf numFmtId="0" fontId="8" fillId="0" borderId="0" xfId="0" applyFont="1" applyFill="1" applyAlignment="1" applyProtection="1">
      <alignment vertical="center"/>
      <protection hidden="1"/>
    </xf>
    <xf numFmtId="0" fontId="6" fillId="0" borderId="0" xfId="0" applyFont="1" applyFill="1" applyAlignment="1" applyProtection="1">
      <alignment horizontal="left" vertical="center"/>
      <protection hidden="1"/>
    </xf>
    <xf numFmtId="209" fontId="1" fillId="0" borderId="0" xfId="0" applyNumberFormat="1" applyFont="1" applyBorder="1" applyAlignment="1" applyProtection="1">
      <alignment horizontal="left" vertical="center"/>
      <protection hidden="1"/>
    </xf>
    <xf numFmtId="210" fontId="1" fillId="0" borderId="0" xfId="0" applyNumberFormat="1" applyFont="1" applyAlignment="1" applyProtection="1">
      <alignment vertical="center"/>
      <protection hidden="1"/>
    </xf>
    <xf numFmtId="204" fontId="15" fillId="0" borderId="0" xfId="0" applyNumberFormat="1" applyFont="1" applyAlignment="1" applyProtection="1">
      <alignment vertical="center"/>
      <protection hidden="1"/>
    </xf>
    <xf numFmtId="0" fontId="15" fillId="0" borderId="0" xfId="0" applyFont="1" applyAlignment="1">
      <alignment/>
    </xf>
    <xf numFmtId="210" fontId="33" fillId="0" borderId="0" xfId="0" applyNumberFormat="1" applyFont="1" applyBorder="1" applyAlignment="1" applyProtection="1">
      <alignment horizontal="left" vertical="center"/>
      <protection hidden="1"/>
    </xf>
    <xf numFmtId="204" fontId="33" fillId="0" borderId="0" xfId="0" applyNumberFormat="1" applyFont="1" applyBorder="1" applyAlignment="1" applyProtection="1" quotePrefix="1">
      <alignment horizontal="left" vertical="center"/>
      <protection hidden="1"/>
    </xf>
    <xf numFmtId="204" fontId="33" fillId="0" borderId="0" xfId="0" applyNumberFormat="1" applyFont="1" applyAlignment="1" applyProtection="1">
      <alignment vertical="center"/>
      <protection hidden="1"/>
    </xf>
    <xf numFmtId="0" fontId="33" fillId="0" borderId="0" xfId="0" applyFont="1" applyAlignment="1">
      <alignment/>
    </xf>
    <xf numFmtId="210" fontId="33" fillId="0" borderId="0" xfId="0" applyNumberFormat="1" applyFont="1" applyBorder="1" applyAlignment="1" applyProtection="1">
      <alignment vertical="center"/>
      <protection hidden="1"/>
    </xf>
    <xf numFmtId="0" fontId="33" fillId="0" borderId="0" xfId="0" applyFont="1" applyBorder="1" applyAlignment="1">
      <alignment/>
    </xf>
    <xf numFmtId="205" fontId="33" fillId="0" borderId="0" xfId="0" applyNumberFormat="1" applyFont="1" applyAlignment="1" applyProtection="1">
      <alignment vertical="center"/>
      <protection hidden="1"/>
    </xf>
    <xf numFmtId="0" fontId="1" fillId="0" borderId="0" xfId="0" applyFont="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205" fontId="1" fillId="0" borderId="0" xfId="0" applyNumberFormat="1" applyFont="1" applyFill="1" applyBorder="1" applyAlignment="1" applyProtection="1">
      <alignment horizontal="right" vertical="center"/>
      <protection hidden="1"/>
    </xf>
    <xf numFmtId="205" fontId="1"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left" vertical="center"/>
      <protection hidden="1"/>
    </xf>
    <xf numFmtId="206"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center"/>
      <protection hidden="1"/>
    </xf>
    <xf numFmtId="0" fontId="35" fillId="0" borderId="0" xfId="0" applyFont="1" applyFill="1" applyBorder="1" applyAlignment="1" applyProtection="1">
      <alignment vertical="center"/>
      <protection hidden="1"/>
    </xf>
    <xf numFmtId="0" fontId="35" fillId="0" borderId="0" xfId="0" applyFont="1" applyFill="1" applyBorder="1" applyAlignment="1" applyProtection="1">
      <alignment horizontal="left" vertical="center"/>
      <protection hidden="1"/>
    </xf>
    <xf numFmtId="204" fontId="35" fillId="0" borderId="0" xfId="0" applyNumberFormat="1" applyFont="1" applyFill="1" applyBorder="1" applyAlignment="1" applyProtection="1">
      <alignment horizontal="right" vertical="center"/>
      <protection hidden="1"/>
    </xf>
    <xf numFmtId="204" fontId="35" fillId="0" borderId="0" xfId="0" applyNumberFormat="1" applyFont="1" applyFill="1" applyBorder="1" applyAlignment="1" applyProtection="1">
      <alignment vertical="center"/>
      <protection hidden="1"/>
    </xf>
    <xf numFmtId="204" fontId="35" fillId="0" borderId="0" xfId="0" applyNumberFormat="1" applyFont="1" applyFill="1" applyBorder="1" applyAlignment="1" applyProtection="1">
      <alignment horizontal="center" vertical="center"/>
      <protection hidden="1"/>
    </xf>
    <xf numFmtId="0" fontId="35" fillId="0" borderId="0" xfId="0" applyFont="1" applyAlignment="1" applyProtection="1">
      <alignment vertical="center"/>
      <protection hidden="1"/>
    </xf>
    <xf numFmtId="204" fontId="0" fillId="0" borderId="0" xfId="0" applyNumberFormat="1" applyFont="1" applyFill="1" applyBorder="1" applyAlignment="1" applyProtection="1">
      <alignment horizontal="left" vertical="center"/>
      <protection hidden="1"/>
    </xf>
    <xf numFmtId="0" fontId="6" fillId="0" borderId="0" xfId="0" applyFont="1" applyAlignment="1" applyProtection="1">
      <alignment vertical="center" shrinkToFit="1"/>
      <protection hidden="1"/>
    </xf>
    <xf numFmtId="204" fontId="1" fillId="0" borderId="0" xfId="0" applyNumberFormat="1" applyFont="1" applyFill="1" applyBorder="1" applyAlignment="1" applyProtection="1">
      <alignment horizontal="center" vertical="center"/>
      <protection hidden="1"/>
    </xf>
    <xf numFmtId="204" fontId="1" fillId="0" borderId="0" xfId="0" applyNumberFormat="1" applyFont="1" applyBorder="1" applyAlignment="1" applyProtection="1">
      <alignment horizontal="left" vertical="center"/>
      <protection hidden="1"/>
    </xf>
    <xf numFmtId="204" fontId="1" fillId="0" borderId="0" xfId="0" applyNumberFormat="1" applyFont="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205" fontId="1" fillId="0" borderId="2" xfId="0" applyNumberFormat="1" applyFont="1" applyFill="1" applyBorder="1" applyAlignment="1" applyProtection="1">
      <alignment horizontal="right" vertical="center"/>
      <protection hidden="1"/>
    </xf>
    <xf numFmtId="205" fontId="1" fillId="0" borderId="2" xfId="0" applyNumberFormat="1" applyFont="1" applyFill="1" applyBorder="1" applyAlignment="1" applyProtection="1">
      <alignment horizontal="center" vertical="center"/>
      <protection hidden="1"/>
    </xf>
    <xf numFmtId="210" fontId="6" fillId="0" borderId="0" xfId="0" applyNumberFormat="1" applyFont="1" applyAlignment="1" applyProtection="1">
      <alignment vertical="center"/>
      <protection hidden="1"/>
    </xf>
    <xf numFmtId="0" fontId="6" fillId="0" borderId="0" xfId="0" applyFont="1" applyAlignment="1" applyProtection="1">
      <alignment horizontal="center" vertical="center"/>
      <protection hidden="1"/>
    </xf>
    <xf numFmtId="0" fontId="23" fillId="0" borderId="0" xfId="0" applyFont="1" applyBorder="1" applyAlignment="1" applyProtection="1">
      <alignment horizontal="left" vertical="center"/>
      <protection hidden="1"/>
    </xf>
    <xf numFmtId="210" fontId="1" fillId="0" borderId="2" xfId="0" applyNumberFormat="1" applyFont="1" applyFill="1" applyBorder="1" applyAlignment="1" applyProtection="1">
      <alignment vertical="center"/>
      <protection hidden="1"/>
    </xf>
    <xf numFmtId="204" fontId="1" fillId="0" borderId="2" xfId="0" applyNumberFormat="1" applyFont="1" applyFill="1" applyBorder="1" applyAlignment="1" applyProtection="1">
      <alignment horizontal="left" vertical="center"/>
      <protection hidden="1"/>
    </xf>
    <xf numFmtId="215" fontId="1" fillId="0" borderId="0" xfId="0" applyNumberFormat="1" applyFont="1" applyAlignment="1" applyProtection="1">
      <alignment vertical="center"/>
      <protection hidden="1"/>
    </xf>
    <xf numFmtId="215" fontId="1" fillId="0" borderId="0" xfId="0" applyNumberFormat="1" applyFont="1" applyAlignment="1" applyProtection="1">
      <alignment horizontal="center" vertical="center"/>
      <protection hidden="1"/>
    </xf>
    <xf numFmtId="215" fontId="1" fillId="0" borderId="5" xfId="0" applyNumberFormat="1" applyFont="1" applyBorder="1" applyAlignment="1" applyProtection="1">
      <alignment horizontal="center" vertical="center"/>
      <protection hidden="1"/>
    </xf>
    <xf numFmtId="215" fontId="1" fillId="0" borderId="3" xfId="0" applyNumberFormat="1" applyFont="1" applyBorder="1" applyAlignment="1" applyProtection="1">
      <alignment horizontal="center" vertical="center"/>
      <protection hidden="1"/>
    </xf>
    <xf numFmtId="0" fontId="1" fillId="0" borderId="0" xfId="15" applyFont="1" applyFill="1" applyBorder="1" applyAlignment="1" applyProtection="1">
      <alignment horizontal="center" vertical="center" shrinkToFit="1"/>
      <protection hidden="1"/>
    </xf>
    <xf numFmtId="215" fontId="1" fillId="0" borderId="2" xfId="0" applyNumberFormat="1" applyFont="1" applyBorder="1" applyAlignment="1" applyProtection="1">
      <alignment vertical="center"/>
      <protection hidden="1"/>
    </xf>
    <xf numFmtId="215" fontId="1" fillId="0" borderId="0" xfId="0" applyNumberFormat="1" applyFont="1" applyFill="1" applyBorder="1" applyAlignment="1" applyProtection="1">
      <alignment vertical="center"/>
      <protection hidden="1"/>
    </xf>
    <xf numFmtId="0" fontId="36" fillId="0" borderId="0" xfId="0" applyFont="1" applyAlignment="1" applyProtection="1">
      <alignment vertical="center"/>
      <protection hidden="1"/>
    </xf>
    <xf numFmtId="0" fontId="14" fillId="0" borderId="0" xfId="0" applyFont="1" applyAlignment="1" applyProtection="1">
      <alignment vertical="center"/>
      <protection hidden="1"/>
    </xf>
    <xf numFmtId="0" fontId="27" fillId="0" borderId="0" xfId="0" applyFont="1" applyBorder="1" applyAlignment="1" applyProtection="1">
      <alignment horizontal="left" vertical="center"/>
      <protection hidden="1"/>
    </xf>
    <xf numFmtId="0" fontId="1" fillId="0" borderId="2" xfId="0" applyFont="1" applyBorder="1" applyAlignment="1" applyProtection="1">
      <alignment horizontal="left" vertical="center"/>
      <protection hidden="1"/>
    </xf>
    <xf numFmtId="0" fontId="1" fillId="0" borderId="2" xfId="0" applyFont="1" applyBorder="1" applyAlignment="1" applyProtection="1" quotePrefix="1">
      <alignment horizontal="left" vertical="center"/>
      <protection hidden="1"/>
    </xf>
    <xf numFmtId="3" fontId="1" fillId="0" borderId="0" xfId="0" applyNumberFormat="1" applyFont="1" applyAlignment="1" applyProtection="1">
      <alignment vertical="center"/>
      <protection hidden="1"/>
    </xf>
    <xf numFmtId="211" fontId="1" fillId="0" borderId="0" xfId="0" applyNumberFormat="1" applyFont="1" applyBorder="1" applyAlignment="1" applyProtection="1">
      <alignment/>
      <protection hidden="1"/>
    </xf>
    <xf numFmtId="211" fontId="1" fillId="0" borderId="0" xfId="0" applyNumberFormat="1" applyFont="1" applyAlignment="1" applyProtection="1">
      <alignment horizontal="right" vertical="center"/>
      <protection hidden="1"/>
    </xf>
    <xf numFmtId="209" fontId="1" fillId="0" borderId="0" xfId="0" applyNumberFormat="1" applyFont="1" applyAlignment="1" applyProtection="1">
      <alignment horizontal="right" vertical="center"/>
      <protection hidden="1"/>
    </xf>
    <xf numFmtId="209" fontId="0" fillId="0" borderId="0" xfId="0" applyNumberFormat="1" applyFont="1" applyBorder="1" applyAlignment="1" applyProtection="1">
      <alignment horizontal="left" vertical="center"/>
      <protection hidden="1"/>
    </xf>
    <xf numFmtId="209" fontId="0" fillId="0" borderId="0" xfId="0" applyNumberFormat="1" applyFont="1" applyFill="1" applyBorder="1" applyAlignment="1" applyProtection="1" quotePrefix="1">
      <alignment horizontal="left" vertical="center"/>
      <protection hidden="1"/>
    </xf>
    <xf numFmtId="209" fontId="0" fillId="0" borderId="0" xfId="0" applyNumberFormat="1" applyFont="1" applyFill="1" applyBorder="1" applyAlignment="1" applyProtection="1">
      <alignment horizontal="left" vertical="center"/>
      <protection hidden="1"/>
    </xf>
    <xf numFmtId="209" fontId="1" fillId="0" borderId="0" xfId="0" applyNumberFormat="1" applyFont="1" applyBorder="1" applyAlignment="1" applyProtection="1">
      <alignment horizontal="right" vertical="center"/>
      <protection hidden="1"/>
    </xf>
    <xf numFmtId="209" fontId="0" fillId="0" borderId="0" xfId="0" applyNumberFormat="1" applyFont="1" applyBorder="1" applyAlignment="1" applyProtection="1">
      <alignment horizontal="right" vertical="center"/>
      <protection hidden="1"/>
    </xf>
    <xf numFmtId="211" fontId="1" fillId="0" borderId="0" xfId="0" applyNumberFormat="1" applyFont="1" applyBorder="1" applyAlignment="1" applyProtection="1">
      <alignment horizontal="right" vertical="center"/>
      <protection hidden="1"/>
    </xf>
    <xf numFmtId="209" fontId="1" fillId="0" borderId="0" xfId="15" applyNumberFormat="1" applyFont="1" applyFill="1" applyBorder="1" applyAlignment="1" applyProtection="1" quotePrefix="1">
      <alignment horizontal="left" vertical="center"/>
      <protection hidden="1"/>
    </xf>
    <xf numFmtId="209" fontId="1" fillId="0" borderId="0" xfId="15" applyNumberFormat="1" applyFont="1" applyFill="1" applyBorder="1" applyAlignment="1" applyProtection="1" quotePrefix="1">
      <alignment horizontal="right" vertical="center"/>
      <protection hidden="1"/>
    </xf>
    <xf numFmtId="211" fontId="1" fillId="0" borderId="0" xfId="0" applyNumberFormat="1" applyFont="1" applyBorder="1" applyAlignment="1" applyProtection="1">
      <alignment vertical="center"/>
      <protection hidden="1"/>
    </xf>
    <xf numFmtId="209" fontId="1" fillId="0" borderId="2" xfId="0" applyNumberFormat="1" applyFont="1" applyFill="1" applyBorder="1" applyAlignment="1" applyProtection="1">
      <alignment horizontal="right" vertical="center"/>
      <protection hidden="1"/>
    </xf>
    <xf numFmtId="218" fontId="1" fillId="0" borderId="2" xfId="0" applyNumberFormat="1" applyFont="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37" fillId="0" borderId="0" xfId="0" applyFont="1" applyBorder="1" applyAlignment="1" applyProtection="1">
      <alignment horizontal="left" vertical="center"/>
      <protection hidden="1"/>
    </xf>
    <xf numFmtId="0" fontId="0" fillId="0" borderId="0" xfId="0" applyBorder="1" applyAlignment="1">
      <alignment/>
    </xf>
    <xf numFmtId="0" fontId="26" fillId="0" borderId="0" xfId="0" applyFont="1" applyFill="1" applyBorder="1" applyAlignment="1" applyProtection="1">
      <alignment horizontal="left" vertical="center"/>
      <protection hidden="1"/>
    </xf>
    <xf numFmtId="0" fontId="1" fillId="0" borderId="1" xfId="0" applyFont="1" applyBorder="1" applyAlignment="1" applyProtection="1">
      <alignment horizontal="center" vertical="center"/>
      <protection hidden="1"/>
    </xf>
    <xf numFmtId="0" fontId="23" fillId="0" borderId="0" xfId="0" applyFont="1" applyBorder="1" applyAlignment="1" applyProtection="1">
      <alignment vertical="center"/>
      <protection hidden="1"/>
    </xf>
    <xf numFmtId="0" fontId="0" fillId="0" borderId="0" xfId="0" applyBorder="1" applyAlignment="1" applyProtection="1">
      <alignment horizontal="right" vertical="center"/>
      <protection hidden="1"/>
    </xf>
    <xf numFmtId="0" fontId="29" fillId="0" borderId="0" xfId="0" applyFont="1" applyFill="1" applyBorder="1" applyAlignment="1" applyProtection="1">
      <alignment horizontal="right" vertical="center"/>
      <protection hidden="1"/>
    </xf>
    <xf numFmtId="0" fontId="43" fillId="0" borderId="0" xfId="0" applyFont="1" applyFill="1" applyBorder="1" applyAlignment="1" applyProtection="1">
      <alignment horizontal="left" vertical="center"/>
      <protection hidden="1"/>
    </xf>
    <xf numFmtId="0" fontId="16" fillId="0" borderId="0" xfId="15" applyFont="1" applyFill="1" applyBorder="1" applyAlignment="1" applyProtection="1">
      <alignment horizontal="center" vertical="center"/>
      <protection hidden="1"/>
    </xf>
    <xf numFmtId="0" fontId="16" fillId="0" borderId="0" xfId="0" applyFont="1" applyFill="1" applyBorder="1" applyAlignment="1" applyProtection="1">
      <alignment horizontal="left" vertical="center"/>
      <protection hidden="1"/>
    </xf>
    <xf numFmtId="205" fontId="26" fillId="0" borderId="0" xfId="0" applyNumberFormat="1" applyFont="1" applyFill="1" applyBorder="1" applyAlignment="1" applyProtection="1">
      <alignment horizontal="right" vertical="center"/>
      <protection hidden="1"/>
    </xf>
    <xf numFmtId="205" fontId="26" fillId="0" borderId="0" xfId="0" applyNumberFormat="1" applyFont="1" applyFill="1" applyBorder="1" applyAlignment="1" applyProtection="1">
      <alignment vertical="center"/>
      <protection hidden="1"/>
    </xf>
    <xf numFmtId="205" fontId="26" fillId="0" borderId="0" xfId="0" applyNumberFormat="1" applyFont="1" applyFill="1" applyBorder="1" applyAlignment="1" applyProtection="1">
      <alignment horizontal="center" vertical="center"/>
      <protection hidden="1"/>
    </xf>
    <xf numFmtId="0" fontId="26" fillId="0" borderId="0" xfId="15" applyFont="1" applyFill="1" applyBorder="1" applyAlignment="1" applyProtection="1" quotePrefix="1">
      <alignment horizontal="left" vertical="center"/>
      <protection hidden="1"/>
    </xf>
    <xf numFmtId="0" fontId="20" fillId="0" borderId="0" xfId="0" applyFont="1" applyFill="1" applyBorder="1" applyAlignment="1" applyProtection="1">
      <alignment horizontal="left" vertical="center"/>
      <protection hidden="1"/>
    </xf>
    <xf numFmtId="0" fontId="26" fillId="0" borderId="0" xfId="0" applyFont="1" applyFill="1" applyBorder="1" applyAlignment="1" applyProtection="1">
      <alignment vertical="center"/>
      <protection hidden="1"/>
    </xf>
    <xf numFmtId="210" fontId="26" fillId="0" borderId="0" xfId="0" applyNumberFormat="1" applyFont="1" applyFill="1" applyBorder="1" applyAlignment="1" applyProtection="1">
      <alignment vertical="center"/>
      <protection hidden="1"/>
    </xf>
    <xf numFmtId="204" fontId="20" fillId="0" borderId="0" xfId="0" applyNumberFormat="1" applyFont="1" applyFill="1" applyBorder="1" applyAlignment="1" applyProtection="1">
      <alignment horizontal="left" vertical="center"/>
      <protection hidden="1"/>
    </xf>
    <xf numFmtId="210" fontId="26" fillId="0" borderId="2" xfId="0" applyNumberFormat="1" applyFont="1" applyFill="1" applyBorder="1" applyAlignment="1" applyProtection="1">
      <alignment vertical="center"/>
      <protection hidden="1"/>
    </xf>
    <xf numFmtId="204" fontId="26" fillId="0" borderId="2" xfId="0" applyNumberFormat="1" applyFont="1" applyFill="1" applyBorder="1" applyAlignment="1" applyProtection="1">
      <alignment horizontal="left" vertical="center"/>
      <protection hidden="1"/>
    </xf>
    <xf numFmtId="204" fontId="26" fillId="0" borderId="2" xfId="0" applyNumberFormat="1" applyFont="1" applyFill="1" applyBorder="1" applyAlignment="1" applyProtection="1">
      <alignment horizontal="center" vertical="center"/>
      <protection hidden="1"/>
    </xf>
    <xf numFmtId="0" fontId="35" fillId="0" borderId="0" xfId="0" applyFont="1" applyBorder="1" applyAlignment="1" applyProtection="1">
      <alignment vertical="center"/>
      <protection hidden="1"/>
    </xf>
    <xf numFmtId="215" fontId="1" fillId="0" borderId="0" xfId="15" applyNumberFormat="1" applyFont="1" applyFill="1" applyBorder="1" applyAlignment="1" applyProtection="1">
      <alignment vertical="center"/>
      <protection hidden="1"/>
    </xf>
    <xf numFmtId="204" fontId="15" fillId="0" borderId="0" xfId="0" applyNumberFormat="1" applyFont="1" applyBorder="1" applyAlignment="1" applyProtection="1">
      <alignment vertical="center"/>
      <protection hidden="1"/>
    </xf>
    <xf numFmtId="205" fontId="33" fillId="0" borderId="0" xfId="0" applyNumberFormat="1" applyFont="1" applyBorder="1" applyAlignment="1" applyProtection="1">
      <alignment vertical="center"/>
      <protection hidden="1"/>
    </xf>
    <xf numFmtId="210" fontId="1" fillId="0" borderId="0" xfId="0" applyNumberFormat="1" applyFont="1" applyBorder="1" applyAlignment="1" applyProtection="1">
      <alignment vertical="center"/>
      <protection hidden="1"/>
    </xf>
    <xf numFmtId="210" fontId="8" fillId="0" borderId="0" xfId="0" applyNumberFormat="1" applyFont="1" applyAlignment="1" applyProtection="1">
      <alignment horizontal="right" vertical="center"/>
      <protection hidden="1"/>
    </xf>
    <xf numFmtId="210" fontId="6" fillId="0" borderId="0" xfId="0" applyNumberFormat="1" applyFont="1" applyAlignment="1" applyProtection="1">
      <alignment horizontal="right" vertical="center"/>
      <protection hidden="1"/>
    </xf>
    <xf numFmtId="204" fontId="19" fillId="0" borderId="0" xfId="0" applyNumberFormat="1" applyFont="1" applyAlignment="1" applyProtection="1">
      <alignment vertical="center"/>
      <protection hidden="1"/>
    </xf>
    <xf numFmtId="204" fontId="15" fillId="0" borderId="0" xfId="0" applyNumberFormat="1" applyFont="1" applyAlignment="1" applyProtection="1">
      <alignment horizontal="center" vertical="center"/>
      <protection hidden="1"/>
    </xf>
    <xf numFmtId="0" fontId="15" fillId="0" borderId="0" xfId="0" applyFont="1" applyAlignment="1" applyProtection="1">
      <alignment vertical="center"/>
      <protection hidden="1"/>
    </xf>
    <xf numFmtId="210" fontId="15" fillId="0" borderId="0" xfId="0" applyNumberFormat="1" applyFont="1" applyAlignment="1" applyProtection="1">
      <alignment horizontal="right" vertical="center"/>
      <protection hidden="1"/>
    </xf>
    <xf numFmtId="205" fontId="15" fillId="0" borderId="0" xfId="0" applyNumberFormat="1" applyFont="1" applyBorder="1" applyAlignment="1" applyProtection="1">
      <alignment horizontal="right" vertical="center"/>
      <protection hidden="1"/>
    </xf>
    <xf numFmtId="0" fontId="19" fillId="0" borderId="0" xfId="0" applyFont="1" applyAlignment="1">
      <alignment vertical="center"/>
    </xf>
    <xf numFmtId="0" fontId="15" fillId="0" borderId="0" xfId="0" applyFont="1" applyAlignment="1" applyProtection="1">
      <alignment horizontal="center" vertical="center"/>
      <protection hidden="1"/>
    </xf>
    <xf numFmtId="0" fontId="15" fillId="0" borderId="0" xfId="0" applyFont="1" applyAlignment="1">
      <alignment vertical="center"/>
    </xf>
    <xf numFmtId="205" fontId="15" fillId="0" borderId="0" xfId="0" applyNumberFormat="1" applyFont="1" applyAlignment="1" applyProtection="1">
      <alignment horizontal="right" vertical="center"/>
      <protection hidden="1"/>
    </xf>
    <xf numFmtId="215" fontId="1" fillId="0" borderId="0" xfId="0" applyNumberFormat="1" applyFont="1" applyFill="1" applyAlignment="1" applyProtection="1">
      <alignment vertical="center"/>
      <protection hidden="1"/>
    </xf>
    <xf numFmtId="0" fontId="23" fillId="0" borderId="0" xfId="0" applyFont="1" applyFill="1" applyAlignment="1" applyProtection="1">
      <alignment horizontal="left" vertical="center"/>
      <protection hidden="1"/>
    </xf>
    <xf numFmtId="0" fontId="1" fillId="0" borderId="1" xfId="0" applyFont="1" applyFill="1" applyBorder="1" applyAlignment="1" applyProtection="1">
      <alignment horizontal="center" vertical="center"/>
      <protection hidden="1"/>
    </xf>
    <xf numFmtId="215" fontId="1" fillId="0" borderId="5" xfId="0" applyNumberFormat="1" applyFont="1" applyFill="1" applyBorder="1" applyAlignment="1" applyProtection="1">
      <alignment horizontal="center" vertical="center"/>
      <protection hidden="1"/>
    </xf>
    <xf numFmtId="215" fontId="1" fillId="0" borderId="3" xfId="0" applyNumberFormat="1" applyFont="1" applyFill="1" applyBorder="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shrinkToFit="1"/>
      <protection hidden="1"/>
    </xf>
    <xf numFmtId="0" fontId="1" fillId="0" borderId="8" xfId="0" applyFont="1" applyFill="1" applyBorder="1" applyAlignment="1" applyProtection="1">
      <alignment horizontal="center" vertical="center"/>
      <protection hidden="1"/>
    </xf>
    <xf numFmtId="206" fontId="0" fillId="0" borderId="0" xfId="0" applyNumberFormat="1" applyFont="1" applyFill="1" applyBorder="1" applyAlignment="1" applyProtection="1">
      <alignment horizontal="left" vertical="center"/>
      <protection hidden="1"/>
    </xf>
    <xf numFmtId="215" fontId="1" fillId="0" borderId="2" xfId="0" applyNumberFormat="1" applyFont="1" applyFill="1" applyBorder="1" applyAlignment="1" applyProtection="1">
      <alignment vertical="center"/>
      <protection hidden="1"/>
    </xf>
    <xf numFmtId="210" fontId="8" fillId="0" borderId="0" xfId="0" applyNumberFormat="1" applyFont="1" applyFill="1" applyAlignment="1" applyProtection="1">
      <alignment horizontal="right" vertical="center"/>
      <protection hidden="1"/>
    </xf>
    <xf numFmtId="215" fontId="6" fillId="0" borderId="0" xfId="0" applyNumberFormat="1" applyFont="1" applyFill="1" applyAlignment="1" applyProtection="1">
      <alignment vertical="center"/>
      <protection hidden="1"/>
    </xf>
    <xf numFmtId="0" fontId="1" fillId="0" borderId="5" xfId="0" applyNumberFormat="1" applyFont="1" applyFill="1" applyBorder="1" applyAlignment="1" applyProtection="1">
      <alignment horizontal="center" vertical="center"/>
      <protection hidden="1"/>
    </xf>
    <xf numFmtId="0" fontId="1" fillId="0" borderId="3" xfId="0" applyNumberFormat="1" applyFont="1" applyFill="1" applyBorder="1" applyAlignment="1" applyProtection="1">
      <alignment horizontal="center" vertical="center"/>
      <protection hidden="1"/>
    </xf>
    <xf numFmtId="0" fontId="1" fillId="0" borderId="0" xfId="0" applyNumberFormat="1" applyFont="1" applyFill="1" applyAlignment="1" applyProtection="1">
      <alignment vertical="center"/>
      <protection hidden="1"/>
    </xf>
    <xf numFmtId="0" fontId="0" fillId="0" borderId="1" xfId="0" applyNumberFormat="1" applyFont="1" applyFill="1" applyBorder="1" applyAlignment="1" applyProtection="1">
      <alignment horizontal="center" vertical="center"/>
      <protection hidden="1"/>
    </xf>
    <xf numFmtId="0" fontId="18" fillId="0" borderId="5" xfId="0" applyNumberFormat="1" applyFont="1" applyFill="1" applyBorder="1" applyAlignment="1" applyProtection="1">
      <alignment horizontal="center" vertical="center"/>
      <protection hidden="1"/>
    </xf>
    <xf numFmtId="0" fontId="0" fillId="0" borderId="5" xfId="0" applyNumberFormat="1" applyFont="1" applyFill="1" applyBorder="1" applyAlignment="1" applyProtection="1">
      <alignment horizontal="center" vertical="center"/>
      <protection hidden="1"/>
    </xf>
    <xf numFmtId="0" fontId="1" fillId="0" borderId="1" xfId="0" applyNumberFormat="1" applyFont="1" applyFill="1" applyBorder="1" applyAlignment="1" applyProtection="1">
      <alignment horizontal="center" vertical="center"/>
      <protection hidden="1"/>
    </xf>
    <xf numFmtId="0" fontId="6" fillId="0" borderId="0" xfId="0" applyNumberFormat="1" applyFont="1" applyFill="1" applyAlignment="1" applyProtection="1">
      <alignment vertical="center" shrinkToFit="1"/>
      <protection hidden="1"/>
    </xf>
    <xf numFmtId="3" fontId="1" fillId="0" borderId="0" xfId="0" applyNumberFormat="1" applyFont="1" applyFill="1" applyBorder="1" applyAlignment="1" applyProtection="1">
      <alignment horizontal="right" vertical="center"/>
      <protection hidden="1"/>
    </xf>
    <xf numFmtId="208" fontId="1" fillId="0" borderId="0" xfId="0" applyNumberFormat="1" applyFont="1" applyFill="1" applyBorder="1" applyAlignment="1" applyProtection="1">
      <alignment horizontal="left" vertical="center"/>
      <protection hidden="1"/>
    </xf>
    <xf numFmtId="0" fontId="1" fillId="0" borderId="0" xfId="0" applyFont="1" applyFill="1" applyBorder="1" applyAlignment="1" applyProtection="1" quotePrefix="1">
      <alignment horizontal="left" vertical="center"/>
      <protection hidden="1"/>
    </xf>
    <xf numFmtId="205" fontId="15" fillId="0" borderId="0" xfId="0" applyNumberFormat="1" applyFont="1" applyFill="1" applyBorder="1" applyAlignment="1" applyProtection="1">
      <alignment horizontal="right" vertical="center"/>
      <protection hidden="1"/>
    </xf>
    <xf numFmtId="0" fontId="6" fillId="0" borderId="0" xfId="0" applyFont="1" applyFill="1" applyAlignment="1" applyProtection="1">
      <alignment horizontal="center" vertical="center"/>
      <protection hidden="1"/>
    </xf>
    <xf numFmtId="0" fontId="16" fillId="0" borderId="0" xfId="0" applyFont="1" applyFill="1" applyAlignment="1" applyProtection="1">
      <alignment vertical="center"/>
      <protection hidden="1"/>
    </xf>
    <xf numFmtId="0" fontId="16" fillId="0" borderId="0" xfId="0" applyFont="1" applyFill="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1" fillId="0" borderId="5"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6" fillId="0" borderId="0" xfId="0" applyFont="1" applyFill="1" applyAlignment="1" applyProtection="1">
      <alignment vertical="center"/>
      <protection hidden="1"/>
    </xf>
    <xf numFmtId="206" fontId="20" fillId="0" borderId="0" xfId="0" applyNumberFormat="1" applyFont="1" applyFill="1" applyBorder="1" applyAlignment="1" applyProtection="1">
      <alignment horizontal="left" vertical="center"/>
      <protection hidden="1"/>
    </xf>
    <xf numFmtId="3" fontId="26" fillId="0" borderId="0" xfId="0" applyNumberFormat="1" applyFont="1" applyFill="1" applyBorder="1" applyAlignment="1" applyProtection="1">
      <alignment horizontal="right" vertical="center"/>
      <protection hidden="1"/>
    </xf>
    <xf numFmtId="208" fontId="26" fillId="0" borderId="0" xfId="0" applyNumberFormat="1" applyFont="1" applyFill="1" applyBorder="1" applyAlignment="1" applyProtection="1">
      <alignment horizontal="left" vertical="center"/>
      <protection hidden="1"/>
    </xf>
    <xf numFmtId="204" fontId="26" fillId="0" borderId="2" xfId="0" applyNumberFormat="1" applyFont="1" applyFill="1" applyBorder="1" applyAlignment="1" applyProtection="1">
      <alignment vertical="center"/>
      <protection hidden="1"/>
    </xf>
    <xf numFmtId="0" fontId="26" fillId="0" borderId="2" xfId="0" applyFont="1" applyFill="1" applyBorder="1" applyAlignment="1" applyProtection="1">
      <alignment vertical="center"/>
      <protection hidden="1"/>
    </xf>
    <xf numFmtId="0" fontId="19" fillId="0" borderId="0" xfId="0" applyFont="1" applyFill="1" applyAlignment="1">
      <alignment vertical="center"/>
    </xf>
    <xf numFmtId="0" fontId="15" fillId="0" borderId="0" xfId="0" applyFont="1" applyFill="1" applyAlignment="1">
      <alignment vertical="center"/>
    </xf>
    <xf numFmtId="204" fontId="18" fillId="0" borderId="0" xfId="0" applyNumberFormat="1" applyFont="1" applyFill="1" applyBorder="1" applyAlignment="1" applyProtection="1">
      <alignment horizontal="right" vertical="center"/>
      <protection hidden="1"/>
    </xf>
    <xf numFmtId="0" fontId="1" fillId="0" borderId="6" xfId="0" applyNumberFormat="1" applyFont="1" applyFill="1" applyBorder="1" applyAlignment="1" applyProtection="1">
      <alignment vertical="center" shrinkToFit="1"/>
      <protection hidden="1"/>
    </xf>
    <xf numFmtId="0" fontId="1" fillId="0" borderId="9" xfId="0" applyNumberFormat="1" applyFont="1" applyFill="1" applyBorder="1" applyAlignment="1" applyProtection="1">
      <alignment vertical="center" shrinkToFit="1"/>
      <protection hidden="1"/>
    </xf>
    <xf numFmtId="204" fontId="19" fillId="0" borderId="0" xfId="0" applyNumberFormat="1" applyFont="1" applyFill="1" applyAlignment="1" applyProtection="1">
      <alignment vertical="center"/>
      <protection hidden="1"/>
    </xf>
    <xf numFmtId="204" fontId="15" fillId="0" borderId="0" xfId="0" applyNumberFormat="1" applyFont="1" applyFill="1" applyAlignment="1" applyProtection="1">
      <alignment horizontal="center" vertical="center"/>
      <protection hidden="1"/>
    </xf>
    <xf numFmtId="0" fontId="15" fillId="0" borderId="0" xfId="0" applyFont="1" applyFill="1" applyAlignment="1" applyProtection="1">
      <alignment vertical="center"/>
      <protection hidden="1"/>
    </xf>
    <xf numFmtId="210" fontId="15" fillId="0" borderId="0" xfId="0" applyNumberFormat="1" applyFont="1" applyFill="1" applyAlignment="1" applyProtection="1">
      <alignment horizontal="right" vertical="center"/>
      <protection hidden="1"/>
    </xf>
    <xf numFmtId="0" fontId="19" fillId="0" borderId="0" xfId="0" applyFont="1" applyFill="1" applyAlignment="1" applyProtection="1">
      <alignment vertical="center"/>
      <protection hidden="1"/>
    </xf>
    <xf numFmtId="0" fontId="15" fillId="0" borderId="0" xfId="0" applyFont="1" applyFill="1" applyAlignment="1" applyProtection="1">
      <alignment horizontal="center" vertical="center"/>
      <protection hidden="1"/>
    </xf>
    <xf numFmtId="205" fontId="15" fillId="0" borderId="0" xfId="0" applyNumberFormat="1" applyFont="1" applyFill="1" applyAlignment="1" applyProtection="1">
      <alignment horizontal="right" vertical="center"/>
      <protection hidden="1"/>
    </xf>
    <xf numFmtId="0" fontId="23" fillId="0" borderId="0" xfId="0" applyNumberFormat="1" applyFont="1" applyBorder="1" applyAlignment="1" applyProtection="1">
      <alignment horizontal="left" vertical="center"/>
      <protection hidden="1"/>
    </xf>
    <xf numFmtId="0" fontId="27" fillId="0" borderId="0" xfId="0" applyNumberFormat="1" applyFont="1" applyFill="1" applyBorder="1" applyAlignment="1" applyProtection="1">
      <alignment horizontal="left" vertical="center"/>
      <protection hidden="1"/>
    </xf>
    <xf numFmtId="0" fontId="1" fillId="0" borderId="0" xfId="0" applyNumberFormat="1" applyFont="1" applyAlignment="1" applyProtection="1">
      <alignment vertical="center"/>
      <protection hidden="1"/>
    </xf>
    <xf numFmtId="0" fontId="1" fillId="0" borderId="0" xfId="15" applyNumberFormat="1" applyFont="1" applyFill="1" applyBorder="1" applyAlignment="1" applyProtection="1">
      <alignment vertical="center"/>
      <protection hidden="1"/>
    </xf>
    <xf numFmtId="0" fontId="23" fillId="0" borderId="0" xfId="0" applyNumberFormat="1" applyFont="1" applyAlignment="1" applyProtection="1">
      <alignment horizontal="left" vertical="center"/>
      <protection hidden="1"/>
    </xf>
    <xf numFmtId="0" fontId="23" fillId="0" borderId="0" xfId="0" applyNumberFormat="1" applyFont="1" applyFill="1" applyBorder="1" applyAlignment="1" applyProtection="1">
      <alignment horizontal="left" vertical="center"/>
      <protection hidden="1"/>
    </xf>
    <xf numFmtId="0" fontId="0"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left" vertical="center"/>
      <protection hidden="1"/>
    </xf>
    <xf numFmtId="206"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center"/>
      <protection hidden="1"/>
    </xf>
    <xf numFmtId="206" fontId="0" fillId="0" borderId="0" xfId="0" applyNumberFormat="1" applyFont="1" applyFill="1" applyBorder="1" applyAlignment="1" applyProtection="1">
      <alignment horizontal="left" vertical="center"/>
      <protection hidden="1"/>
    </xf>
    <xf numFmtId="0" fontId="16" fillId="0" borderId="0" xfId="0" applyFont="1" applyAlignment="1" applyProtection="1">
      <alignment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left" vertical="center"/>
      <protection hidden="1"/>
    </xf>
    <xf numFmtId="215" fontId="6" fillId="0" borderId="0" xfId="0" applyNumberFormat="1" applyFont="1" applyAlignment="1" applyProtection="1">
      <alignment vertical="center"/>
      <protection hidden="1"/>
    </xf>
    <xf numFmtId="0" fontId="0"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204" fontId="0" fillId="0" borderId="0" xfId="0" applyNumberFormat="1" applyFont="1" applyFill="1" applyBorder="1" applyAlignment="1" applyProtection="1">
      <alignment horizontal="left" vertical="center"/>
      <protection hidden="1"/>
    </xf>
    <xf numFmtId="0" fontId="1" fillId="0" borderId="2" xfId="0" applyFont="1" applyFill="1" applyBorder="1" applyAlignment="1" applyProtection="1">
      <alignment horizontal="right" vertical="center"/>
      <protection hidden="1"/>
    </xf>
    <xf numFmtId="0" fontId="6" fillId="0" borderId="2" xfId="0" applyFont="1" applyBorder="1" applyAlignment="1" applyProtection="1">
      <alignment horizontal="left" vertical="center"/>
      <protection hidden="1"/>
    </xf>
    <xf numFmtId="0" fontId="1" fillId="0" borderId="0" xfId="0" applyFont="1" applyBorder="1" applyAlignment="1">
      <alignment/>
    </xf>
    <xf numFmtId="0" fontId="33" fillId="0" borderId="2" xfId="0" applyFont="1" applyFill="1" applyBorder="1" applyAlignment="1" applyProtection="1">
      <alignment horizontal="right" vertical="center"/>
      <protection hidden="1"/>
    </xf>
    <xf numFmtId="0" fontId="1" fillId="0" borderId="0" xfId="0" applyFont="1" applyBorder="1" applyAlignment="1">
      <alignment/>
    </xf>
    <xf numFmtId="215" fontId="1" fillId="0" borderId="0" xfId="0" applyNumberFormat="1" applyFont="1" applyBorder="1" applyAlignment="1" applyProtection="1">
      <alignment vertical="center"/>
      <protection hidden="1"/>
    </xf>
    <xf numFmtId="0" fontId="1" fillId="0" borderId="2" xfId="0" applyFont="1" applyBorder="1" applyAlignment="1">
      <alignment/>
    </xf>
    <xf numFmtId="0" fontId="1" fillId="0" borderId="1" xfId="0" applyFont="1" applyFill="1" applyBorder="1" applyAlignment="1" applyProtection="1">
      <alignment horizontal="left" vertical="center"/>
      <protection hidden="1"/>
    </xf>
    <xf numFmtId="0" fontId="15" fillId="0" borderId="2" xfId="0" applyFont="1" applyBorder="1" applyAlignment="1">
      <alignment/>
    </xf>
    <xf numFmtId="0" fontId="15" fillId="0" borderId="0" xfId="0" applyFont="1" applyBorder="1" applyAlignment="1">
      <alignment/>
    </xf>
    <xf numFmtId="0" fontId="15" fillId="0" borderId="0" xfId="0" applyFont="1" applyBorder="1" applyAlignment="1">
      <alignment/>
    </xf>
    <xf numFmtId="0" fontId="15" fillId="0" borderId="0" xfId="0" applyFont="1" applyFill="1" applyBorder="1" applyAlignment="1">
      <alignment/>
    </xf>
    <xf numFmtId="0" fontId="15" fillId="0" borderId="0" xfId="0" applyFont="1" applyFill="1" applyBorder="1" applyAlignment="1">
      <alignment/>
    </xf>
    <xf numFmtId="0" fontId="15" fillId="0" borderId="0" xfId="0" applyFont="1" applyAlignment="1">
      <alignment/>
    </xf>
    <xf numFmtId="0" fontId="15" fillId="0" borderId="0" xfId="0" applyFont="1" applyFill="1" applyAlignment="1">
      <alignment/>
    </xf>
    <xf numFmtId="0" fontId="15" fillId="0" borderId="0" xfId="0" applyFont="1" applyBorder="1" applyAlignment="1" applyProtection="1">
      <alignment horizontal="left" vertical="center"/>
      <protection hidden="1"/>
    </xf>
    <xf numFmtId="0" fontId="15" fillId="0" borderId="0" xfId="0" applyFont="1" applyBorder="1" applyAlignment="1" applyProtection="1" quotePrefix="1">
      <alignment horizontal="left" vertical="center"/>
      <protection hidden="1"/>
    </xf>
    <xf numFmtId="0" fontId="15" fillId="0" borderId="0" xfId="0" applyFont="1" applyFill="1" applyBorder="1" applyAlignment="1" applyProtection="1">
      <alignment vertical="center"/>
      <protection hidden="1"/>
    </xf>
    <xf numFmtId="0" fontId="15" fillId="0" borderId="0" xfId="0" applyFont="1" applyBorder="1" applyAlignment="1" applyProtection="1">
      <alignment vertical="center"/>
      <protection hidden="1"/>
    </xf>
    <xf numFmtId="0" fontId="6" fillId="0" borderId="1" xfId="15" applyFont="1" applyFill="1" applyBorder="1" applyAlignment="1" applyProtection="1">
      <alignment vertical="center"/>
      <protection hidden="1"/>
    </xf>
    <xf numFmtId="0" fontId="6" fillId="0" borderId="3" xfId="15" applyFont="1" applyFill="1" applyBorder="1" applyAlignment="1" applyProtection="1">
      <alignment vertical="center"/>
      <protection hidden="1"/>
    </xf>
    <xf numFmtId="0" fontId="6" fillId="0" borderId="7" xfId="0" applyFont="1" applyBorder="1" applyAlignment="1" applyProtection="1">
      <alignment vertical="center"/>
      <protection hidden="1"/>
    </xf>
    <xf numFmtId="0" fontId="6" fillId="0" borderId="2" xfId="15" applyFont="1" applyFill="1" applyBorder="1" applyAlignment="1" applyProtection="1">
      <alignment horizontal="center" vertical="center"/>
      <protection hidden="1"/>
    </xf>
    <xf numFmtId="0" fontId="6" fillId="0" borderId="9" xfId="15" applyFont="1" applyFill="1" applyBorder="1" applyAlignment="1" applyProtection="1">
      <alignment horizontal="center" vertical="center"/>
      <protection hidden="1"/>
    </xf>
    <xf numFmtId="0" fontId="15" fillId="0" borderId="0" xfId="15" applyFont="1" applyFill="1" applyBorder="1" applyAlignment="1" applyProtection="1" quotePrefix="1">
      <alignment horizontal="left" vertical="center"/>
      <protection hidden="1"/>
    </xf>
    <xf numFmtId="0" fontId="19" fillId="0" borderId="0" xfId="0" applyFont="1" applyFill="1" applyBorder="1" applyAlignment="1" applyProtection="1" quotePrefix="1">
      <alignment horizontal="left" vertical="center"/>
      <protection hidden="1"/>
    </xf>
    <xf numFmtId="206" fontId="19" fillId="0" borderId="0" xfId="0" applyNumberFormat="1" applyFont="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8" fillId="0" borderId="1" xfId="15" applyFont="1" applyFill="1" applyBorder="1" applyAlignment="1" applyProtection="1">
      <alignment horizontal="center" vertical="center" wrapText="1"/>
      <protection hidden="1"/>
    </xf>
    <xf numFmtId="0" fontId="8" fillId="0" borderId="3" xfId="15" applyFont="1" applyFill="1" applyBorder="1" applyAlignment="1" applyProtection="1">
      <alignment horizontal="center" vertical="center" wrapText="1"/>
      <protection hidden="1"/>
    </xf>
    <xf numFmtId="0" fontId="6" fillId="0" borderId="0" xfId="0" applyFont="1" applyFill="1" applyBorder="1" applyAlignment="1">
      <alignment/>
    </xf>
    <xf numFmtId="0" fontId="6" fillId="0" borderId="0" xfId="0" applyFont="1" applyBorder="1" applyAlignment="1">
      <alignment/>
    </xf>
    <xf numFmtId="0" fontId="8" fillId="0" borderId="0" xfId="15" applyFont="1" applyFill="1" applyBorder="1" applyAlignment="1" applyProtection="1">
      <alignment horizontal="center" vertical="center" wrapText="1"/>
      <protection hidden="1"/>
    </xf>
    <xf numFmtId="0" fontId="8" fillId="0" borderId="7" xfId="15" applyFont="1" applyFill="1" applyBorder="1" applyAlignment="1" applyProtection="1">
      <alignment horizontal="center" vertical="center" wrapText="1"/>
      <protection hidden="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8" fillId="0" borderId="2" xfId="15" applyFont="1" applyFill="1" applyBorder="1" applyAlignment="1" applyProtection="1">
      <alignment horizontal="center" vertical="center" wrapText="1"/>
      <protection hidden="1"/>
    </xf>
    <xf numFmtId="0" fontId="8" fillId="0" borderId="9" xfId="15" applyFont="1" applyFill="1" applyBorder="1" applyAlignment="1" applyProtection="1">
      <alignment horizontal="center" vertical="center" wrapText="1"/>
      <protection hidden="1"/>
    </xf>
    <xf numFmtId="0" fontId="15" fillId="0" borderId="0" xfId="0" applyFont="1" applyAlignment="1">
      <alignment horizontal="right"/>
    </xf>
    <xf numFmtId="210" fontId="19" fillId="0" borderId="0" xfId="0" applyNumberFormat="1" applyFont="1" applyAlignment="1" applyProtection="1">
      <alignment horizontal="right" vertical="center"/>
      <protection hidden="1"/>
    </xf>
    <xf numFmtId="0" fontId="19" fillId="0" borderId="0" xfId="0" applyFont="1" applyAlignment="1">
      <alignment/>
    </xf>
    <xf numFmtId="0" fontId="19" fillId="0" borderId="0" xfId="0" applyFont="1" applyAlignment="1">
      <alignment horizontal="right"/>
    </xf>
    <xf numFmtId="0" fontId="15" fillId="0" borderId="0" xfId="0" applyFont="1" applyFill="1" applyAlignment="1" applyProtection="1">
      <alignment horizontal="right" vertical="center"/>
      <protection hidden="1"/>
    </xf>
    <xf numFmtId="0" fontId="49" fillId="0" borderId="0" xfId="0" applyFont="1" applyFill="1" applyBorder="1" applyAlignment="1" applyProtection="1">
      <alignment horizontal="center" vertical="center"/>
      <protection hidden="1"/>
    </xf>
    <xf numFmtId="0" fontId="1" fillId="0" borderId="0" xfId="0" applyFont="1" applyFill="1" applyAlignment="1">
      <alignment/>
    </xf>
    <xf numFmtId="0" fontId="1" fillId="0" borderId="0" xfId="0" applyFont="1" applyFill="1" applyAlignment="1">
      <alignment/>
    </xf>
    <xf numFmtId="0" fontId="1" fillId="0" borderId="0" xfId="0" applyFont="1" applyFill="1" applyBorder="1" applyAlignment="1">
      <alignment/>
    </xf>
    <xf numFmtId="0" fontId="59" fillId="0" borderId="0" xfId="0" applyFont="1" applyFill="1" applyAlignment="1" applyProtection="1">
      <alignment vertical="center"/>
      <protection hidden="1"/>
    </xf>
    <xf numFmtId="0" fontId="60" fillId="0" borderId="0" xfId="0"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54" fillId="0" borderId="0" xfId="0" applyFont="1" applyFill="1" applyAlignment="1" applyProtection="1">
      <alignment vertical="center"/>
      <protection hidden="1"/>
    </xf>
    <xf numFmtId="0" fontId="46" fillId="0" borderId="0" xfId="0" applyFont="1" applyFill="1" applyBorder="1" applyAlignment="1" applyProtection="1" quotePrefix="1">
      <alignment horizontal="left" vertical="center"/>
      <protection hidden="1"/>
    </xf>
    <xf numFmtId="0" fontId="61" fillId="0" borderId="0" xfId="0" applyFont="1" applyFill="1" applyBorder="1" applyAlignment="1" applyProtection="1">
      <alignment horizontal="left" vertical="center"/>
      <protection hidden="1"/>
    </xf>
    <xf numFmtId="0" fontId="46" fillId="0" borderId="0" xfId="0" applyFont="1" applyFill="1" applyAlignment="1" applyProtection="1">
      <alignment vertical="center"/>
      <protection hidden="1"/>
    </xf>
    <xf numFmtId="0" fontId="46" fillId="0" borderId="0" xfId="0" applyFont="1" applyFill="1" applyBorder="1" applyAlignment="1" applyProtection="1">
      <alignment vertical="center"/>
      <protection hidden="1"/>
    </xf>
    <xf numFmtId="0" fontId="46" fillId="0" borderId="0" xfId="0" applyFont="1" applyFill="1" applyAlignment="1" applyProtection="1">
      <alignment horizontal="left" vertical="center"/>
      <protection hidden="1"/>
    </xf>
    <xf numFmtId="0" fontId="46" fillId="0" borderId="0" xfId="0" applyFont="1" applyFill="1" applyBorder="1" applyAlignment="1" applyProtection="1">
      <alignment horizontal="left" vertical="center"/>
      <protection hidden="1"/>
    </xf>
    <xf numFmtId="0" fontId="16" fillId="0" borderId="0" xfId="0" applyFont="1" applyFill="1" applyBorder="1" applyAlignment="1" applyProtection="1" quotePrefix="1">
      <alignment horizontal="left" vertical="center"/>
      <protection hidden="1"/>
    </xf>
    <xf numFmtId="0" fontId="16" fillId="0" borderId="2"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43" fillId="0" borderId="0" xfId="0" applyFont="1" applyBorder="1" applyAlignment="1" applyProtection="1">
      <alignment horizontal="right" vertical="center"/>
      <protection hidden="1"/>
    </xf>
    <xf numFmtId="0" fontId="16" fillId="0" borderId="1" xfId="0" applyFont="1" applyFill="1" applyBorder="1" applyAlignment="1" applyProtection="1">
      <alignment vertical="center"/>
      <protection hidden="1"/>
    </xf>
    <xf numFmtId="0" fontId="16" fillId="0" borderId="0" xfId="0" applyFont="1" applyFill="1" applyBorder="1" applyAlignment="1" applyProtection="1">
      <alignment vertical="center" shrinkToFit="1"/>
      <protection hidden="1"/>
    </xf>
    <xf numFmtId="0" fontId="49" fillId="0" borderId="0" xfId="0" applyFont="1" applyFill="1" applyBorder="1" applyAlignment="1" applyProtection="1">
      <alignment horizontal="left" vertical="center"/>
      <protection hidden="1"/>
    </xf>
    <xf numFmtId="0" fontId="49" fillId="0" borderId="0" xfId="0" applyFont="1" applyFill="1" applyBorder="1" applyAlignment="1" applyProtection="1">
      <alignment vertical="center"/>
      <protection hidden="1"/>
    </xf>
    <xf numFmtId="0" fontId="49" fillId="0" borderId="0" xfId="0" applyFont="1" applyFill="1" applyAlignment="1" applyProtection="1">
      <alignment vertical="center"/>
      <protection hidden="1"/>
    </xf>
    <xf numFmtId="0" fontId="49" fillId="0" borderId="0" xfId="15" applyFont="1" applyFill="1" applyBorder="1" applyAlignment="1" applyProtection="1" quotePrefix="1">
      <alignment horizontal="left" vertical="center"/>
      <protection hidden="1"/>
    </xf>
    <xf numFmtId="0" fontId="62" fillId="0" borderId="0" xfId="0" applyFont="1" applyFill="1" applyBorder="1" applyAlignment="1" applyProtection="1" quotePrefix="1">
      <alignment horizontal="left" vertical="center"/>
      <protection hidden="1"/>
    </xf>
    <xf numFmtId="0" fontId="49" fillId="0" borderId="0" xfId="0" applyFont="1" applyFill="1" applyBorder="1" applyAlignment="1" applyProtection="1" quotePrefix="1">
      <alignment horizontal="left" vertical="center"/>
      <protection hidden="1"/>
    </xf>
    <xf numFmtId="0" fontId="62" fillId="0" borderId="0" xfId="0" applyFont="1" applyFill="1" applyBorder="1" applyAlignment="1" applyProtection="1">
      <alignment horizontal="left" vertical="center"/>
      <protection hidden="1"/>
    </xf>
    <xf numFmtId="206" fontId="62" fillId="0" borderId="0" xfId="0" applyNumberFormat="1" applyFont="1" applyFill="1" applyBorder="1" applyAlignment="1" applyProtection="1">
      <alignment horizontal="left" vertical="center"/>
      <protection hidden="1"/>
    </xf>
    <xf numFmtId="206" fontId="49" fillId="0" borderId="0" xfId="0" applyNumberFormat="1" applyFont="1" applyFill="1" applyBorder="1" applyAlignment="1" applyProtection="1">
      <alignment horizontal="left" vertical="center"/>
      <protection hidden="1"/>
    </xf>
    <xf numFmtId="205" fontId="49" fillId="0" borderId="0" xfId="0" applyNumberFormat="1" applyFont="1" applyFill="1" applyBorder="1" applyAlignment="1" applyProtection="1">
      <alignment vertical="center"/>
      <protection hidden="1"/>
    </xf>
    <xf numFmtId="0" fontId="64" fillId="0" borderId="0" xfId="0" applyFont="1" applyFill="1" applyBorder="1" applyAlignment="1" applyProtection="1">
      <alignment vertical="center"/>
      <protection hidden="1"/>
    </xf>
    <xf numFmtId="0" fontId="49" fillId="0" borderId="2" xfId="15" applyFont="1" applyFill="1" applyBorder="1" applyAlignment="1" applyProtection="1" quotePrefix="1">
      <alignment horizontal="left" vertical="center"/>
      <protection hidden="1"/>
    </xf>
    <xf numFmtId="205" fontId="49" fillId="0" borderId="2" xfId="0" applyNumberFormat="1" applyFont="1" applyFill="1" applyBorder="1" applyAlignment="1" applyProtection="1">
      <alignment vertical="center"/>
      <protection hidden="1"/>
    </xf>
    <xf numFmtId="0" fontId="1" fillId="0" borderId="10" xfId="0" applyFont="1" applyFill="1" applyBorder="1" applyAlignment="1">
      <alignment/>
    </xf>
    <xf numFmtId="0" fontId="26" fillId="0" borderId="0" xfId="0" applyFont="1" applyFill="1" applyBorder="1" applyAlignment="1">
      <alignment horizontal="center"/>
    </xf>
    <xf numFmtId="0" fontId="1" fillId="0" borderId="0" xfId="0" applyFont="1" applyFill="1" applyBorder="1" applyAlignment="1">
      <alignment/>
    </xf>
    <xf numFmtId="0" fontId="1" fillId="0" borderId="11" xfId="0" applyFont="1" applyFill="1" applyBorder="1" applyAlignment="1">
      <alignment/>
    </xf>
    <xf numFmtId="204" fontId="23" fillId="0" borderId="0" xfId="0" applyNumberFormat="1" applyFont="1" applyBorder="1" applyAlignment="1" applyProtection="1">
      <alignment vertical="center"/>
      <protection hidden="1"/>
    </xf>
    <xf numFmtId="209" fontId="23" fillId="0" borderId="0" xfId="0" applyNumberFormat="1" applyFont="1" applyBorder="1" applyAlignment="1" applyProtection="1">
      <alignment vertical="center"/>
      <protection hidden="1"/>
    </xf>
    <xf numFmtId="0" fontId="14" fillId="0" borderId="2" xfId="0" applyFont="1" applyBorder="1" applyAlignment="1" applyProtection="1">
      <alignment vertical="center"/>
      <protection hidden="1"/>
    </xf>
    <xf numFmtId="209" fontId="23" fillId="0" borderId="2" xfId="0" applyNumberFormat="1" applyFont="1" applyBorder="1" applyAlignment="1" applyProtection="1">
      <alignment vertical="center"/>
      <protection hidden="1"/>
    </xf>
    <xf numFmtId="204" fontId="23" fillId="0" borderId="2" xfId="0" applyNumberFormat="1" applyFont="1" applyBorder="1" applyAlignment="1" applyProtection="1">
      <alignment vertical="center"/>
      <protection hidden="1"/>
    </xf>
    <xf numFmtId="0" fontId="23" fillId="0" borderId="2" xfId="0" applyFont="1" applyBorder="1" applyAlignment="1" applyProtection="1">
      <alignment vertical="center"/>
      <protection hidden="1"/>
    </xf>
    <xf numFmtId="0" fontId="16" fillId="0" borderId="0" xfId="0" applyFont="1" applyBorder="1" applyAlignment="1" applyProtection="1" quotePrefix="1">
      <alignment horizontal="left" vertical="center"/>
      <protection hidden="1"/>
    </xf>
    <xf numFmtId="204" fontId="16" fillId="0" borderId="0" xfId="0" applyNumberFormat="1" applyFont="1" applyAlignment="1" applyProtection="1">
      <alignment vertical="center"/>
      <protection hidden="1"/>
    </xf>
    <xf numFmtId="209" fontId="16" fillId="0" borderId="0" xfId="0" applyNumberFormat="1" applyFont="1" applyAlignment="1" applyProtection="1">
      <alignment vertical="center"/>
      <protection hidden="1"/>
    </xf>
    <xf numFmtId="204" fontId="23" fillId="0" borderId="0" xfId="0" applyNumberFormat="1" applyFont="1" applyAlignment="1" applyProtection="1">
      <alignment vertical="center"/>
      <protection hidden="1"/>
    </xf>
    <xf numFmtId="209" fontId="23" fillId="0" borderId="0" xfId="0" applyNumberFormat="1" applyFont="1" applyAlignment="1" applyProtection="1">
      <alignment vertical="center"/>
      <protection hidden="1"/>
    </xf>
    <xf numFmtId="0" fontId="66" fillId="0" borderId="0" xfId="0" applyFont="1" applyBorder="1" applyAlignment="1" applyProtection="1">
      <alignment horizontal="right" vertical="center"/>
      <protection hidden="1"/>
    </xf>
    <xf numFmtId="0" fontId="27" fillId="0" borderId="0" xfId="0" applyFont="1" applyFill="1" applyBorder="1" applyAlignment="1" applyProtection="1" quotePrefix="1">
      <alignment vertical="center"/>
      <protection hidden="1"/>
    </xf>
    <xf numFmtId="0" fontId="27" fillId="0" borderId="0" xfId="0" applyFont="1" applyFill="1" applyBorder="1" applyAlignment="1" applyProtection="1">
      <alignment vertical="center"/>
      <protection hidden="1"/>
    </xf>
    <xf numFmtId="206" fontId="27" fillId="0" borderId="0" xfId="0" applyNumberFormat="1" applyFont="1" applyBorder="1" applyAlignment="1" applyProtection="1">
      <alignment vertical="center"/>
      <protection hidden="1"/>
    </xf>
    <xf numFmtId="0" fontId="27" fillId="0" borderId="0" xfId="0" applyFont="1" applyBorder="1" applyAlignment="1" applyProtection="1">
      <alignment vertical="center"/>
      <protection hidden="1"/>
    </xf>
    <xf numFmtId="0" fontId="23" fillId="0" borderId="0" xfId="15" applyFont="1" applyFill="1" applyBorder="1" applyAlignment="1" applyProtection="1" quotePrefix="1">
      <alignment horizontal="left" vertical="center"/>
      <protection hidden="1"/>
    </xf>
    <xf numFmtId="0" fontId="23" fillId="0" borderId="2" xfId="0" applyFont="1" applyFill="1" applyBorder="1" applyAlignment="1" applyProtection="1">
      <alignment horizontal="left" vertical="center"/>
      <protection hidden="1"/>
    </xf>
    <xf numFmtId="0" fontId="23" fillId="0" borderId="2" xfId="0" applyFont="1" applyFill="1" applyBorder="1" applyAlignment="1" applyProtection="1">
      <alignment vertical="center"/>
      <protection hidden="1"/>
    </xf>
    <xf numFmtId="205" fontId="23" fillId="0" borderId="0" xfId="0" applyNumberFormat="1" applyFont="1" applyAlignment="1" applyProtection="1">
      <alignment horizontal="right" vertical="center"/>
      <protection hidden="1"/>
    </xf>
    <xf numFmtId="209" fontId="16" fillId="0" borderId="0" xfId="0" applyNumberFormat="1" applyFont="1" applyBorder="1" applyAlignment="1" applyProtection="1" quotePrefix="1">
      <alignment horizontal="left" vertical="center"/>
      <protection hidden="1"/>
    </xf>
    <xf numFmtId="204" fontId="43" fillId="0" borderId="0" xfId="0" applyNumberFormat="1" applyFont="1" applyFill="1" applyBorder="1" applyAlignment="1" applyProtection="1">
      <alignment horizontal="left" vertical="center"/>
      <protection hidden="1"/>
    </xf>
    <xf numFmtId="209" fontId="16" fillId="0" borderId="0" xfId="0" applyNumberFormat="1" applyFont="1" applyAlignment="1" applyProtection="1">
      <alignment horizontal="left" vertical="center"/>
      <protection hidden="1"/>
    </xf>
    <xf numFmtId="204" fontId="16" fillId="0" borderId="0" xfId="0" applyNumberFormat="1" applyFont="1" applyFill="1" applyBorder="1" applyAlignment="1" applyProtection="1">
      <alignment horizontal="left" vertical="center"/>
      <protection hidden="1"/>
    </xf>
    <xf numFmtId="209" fontId="23" fillId="0" borderId="0" xfId="0" applyNumberFormat="1" applyFont="1" applyBorder="1" applyAlignment="1" applyProtection="1">
      <alignment horizontal="left" vertical="center"/>
      <protection hidden="1"/>
    </xf>
    <xf numFmtId="204" fontId="23" fillId="0" borderId="0" xfId="0" applyNumberFormat="1" applyFont="1" applyBorder="1" applyAlignment="1" applyProtection="1" quotePrefix="1">
      <alignment horizontal="left" vertical="center"/>
      <protection hidden="1"/>
    </xf>
    <xf numFmtId="209" fontId="23" fillId="0" borderId="2" xfId="15" applyNumberFormat="1" applyFont="1" applyFill="1" applyBorder="1" applyAlignment="1" applyProtection="1">
      <alignment horizontal="center" vertical="center" wrapText="1"/>
      <protection hidden="1"/>
    </xf>
    <xf numFmtId="204" fontId="23" fillId="0" borderId="0" xfId="0" applyNumberFormat="1" applyFont="1" applyBorder="1" applyAlignment="1" applyProtection="1">
      <alignment horizontal="center" vertical="center"/>
      <protection hidden="1"/>
    </xf>
    <xf numFmtId="209" fontId="23" fillId="0" borderId="0" xfId="15" applyNumberFormat="1" applyFont="1" applyFill="1" applyBorder="1" applyAlignment="1" applyProtection="1" quotePrefix="1">
      <alignment horizontal="left" vertical="center"/>
      <protection hidden="1"/>
    </xf>
    <xf numFmtId="209" fontId="23" fillId="0" borderId="0" xfId="0" applyNumberFormat="1" applyFont="1" applyFill="1" applyBorder="1" applyAlignment="1" applyProtection="1">
      <alignment horizontal="left" vertical="center"/>
      <protection hidden="1"/>
    </xf>
    <xf numFmtId="204" fontId="27" fillId="0" borderId="0" xfId="0" applyNumberFormat="1" applyFont="1" applyFill="1" applyBorder="1" applyAlignment="1" applyProtection="1" quotePrefix="1">
      <alignment horizontal="left" vertical="center"/>
      <protection hidden="1"/>
    </xf>
    <xf numFmtId="204" fontId="23" fillId="0" borderId="0" xfId="0" applyNumberFormat="1" applyFont="1" applyFill="1" applyBorder="1" applyAlignment="1" applyProtection="1" quotePrefix="1">
      <alignment horizontal="left" vertical="center"/>
      <protection hidden="1"/>
    </xf>
    <xf numFmtId="205" fontId="23" fillId="0" borderId="0" xfId="15" applyNumberFormat="1" applyFont="1" applyFill="1" applyBorder="1" applyAlignment="1" applyProtection="1" quotePrefix="1">
      <alignment horizontal="left" vertical="center"/>
      <protection hidden="1"/>
    </xf>
    <xf numFmtId="205" fontId="27" fillId="0" borderId="0" xfId="0" applyNumberFormat="1" applyFont="1" applyFill="1" applyBorder="1" applyAlignment="1" applyProtection="1">
      <alignment horizontal="left" vertical="center"/>
      <protection hidden="1"/>
    </xf>
    <xf numFmtId="205" fontId="23" fillId="0" borderId="0" xfId="0" applyNumberFormat="1" applyFont="1" applyFill="1" applyBorder="1" applyAlignment="1" applyProtection="1">
      <alignment horizontal="left" vertical="center"/>
      <protection hidden="1"/>
    </xf>
    <xf numFmtId="205" fontId="27" fillId="0" borderId="0" xfId="0" applyNumberFormat="1" applyFont="1" applyBorder="1" applyAlignment="1" applyProtection="1">
      <alignment horizontal="left" vertical="center"/>
      <protection hidden="1"/>
    </xf>
    <xf numFmtId="205" fontId="23" fillId="0" borderId="0" xfId="0" applyNumberFormat="1" applyFont="1" applyBorder="1" applyAlignment="1" applyProtection="1">
      <alignment horizontal="left" vertical="center"/>
      <protection hidden="1"/>
    </xf>
    <xf numFmtId="205" fontId="23" fillId="0" borderId="0" xfId="0" applyNumberFormat="1" applyFont="1" applyFill="1" applyBorder="1" applyAlignment="1" applyProtection="1">
      <alignment vertical="center"/>
      <protection hidden="1"/>
    </xf>
    <xf numFmtId="209" fontId="23" fillId="0" borderId="2" xfId="0" applyNumberFormat="1" applyFont="1" applyFill="1" applyBorder="1" applyAlignment="1" applyProtection="1">
      <alignment vertical="center"/>
      <protection hidden="1"/>
    </xf>
    <xf numFmtId="204" fontId="23" fillId="0" borderId="2" xfId="0" applyNumberFormat="1" applyFont="1" applyFill="1" applyBorder="1" applyAlignment="1" applyProtection="1">
      <alignment horizontal="left" vertical="center"/>
      <protection hidden="1"/>
    </xf>
    <xf numFmtId="0" fontId="67" fillId="0" borderId="2" xfId="0" applyFont="1" applyFill="1" applyBorder="1" applyAlignment="1" applyProtection="1">
      <alignment horizontal="right" vertical="center"/>
      <protection hidden="1"/>
    </xf>
    <xf numFmtId="0" fontId="67" fillId="0" borderId="0" xfId="0" applyFont="1" applyFill="1" applyBorder="1" applyAlignment="1" applyProtection="1">
      <alignment horizontal="right" vertical="center"/>
      <protection hidden="1"/>
    </xf>
    <xf numFmtId="0" fontId="32" fillId="0" borderId="0" xfId="0" applyFont="1" applyFill="1" applyAlignment="1" applyProtection="1">
      <alignment vertical="center"/>
      <protection hidden="1"/>
    </xf>
    <xf numFmtId="0" fontId="32" fillId="0" borderId="0" xfId="0" applyFont="1" applyFill="1" applyBorder="1" applyAlignment="1" applyProtection="1">
      <alignment vertical="center"/>
      <protection hidden="1"/>
    </xf>
    <xf numFmtId="205" fontId="32" fillId="0" borderId="0" xfId="0" applyNumberFormat="1" applyFont="1" applyFill="1" applyAlignment="1" applyProtection="1">
      <alignment horizontal="right" vertical="center"/>
      <protection hidden="1"/>
    </xf>
    <xf numFmtId="0" fontId="26" fillId="0" borderId="0" xfId="0" applyFont="1" applyFill="1" applyBorder="1" applyAlignment="1">
      <alignment/>
    </xf>
    <xf numFmtId="204" fontId="26" fillId="0" borderId="0" xfId="0" applyNumberFormat="1" applyFont="1" applyFill="1" applyBorder="1" applyAlignment="1" applyProtection="1">
      <alignment vertical="center"/>
      <protection hidden="1"/>
    </xf>
    <xf numFmtId="223" fontId="26" fillId="0" borderId="0" xfId="16" applyNumberFormat="1" applyFont="1" applyFill="1" applyBorder="1" applyAlignment="1" applyProtection="1">
      <alignment horizontal="right" vertical="center"/>
      <protection hidden="1"/>
    </xf>
    <xf numFmtId="0" fontId="44" fillId="0" borderId="0" xfId="0" applyFont="1" applyFill="1" applyBorder="1" applyAlignment="1" applyProtection="1">
      <alignment horizontal="left" vertical="center"/>
      <protection hidden="1"/>
    </xf>
    <xf numFmtId="0" fontId="16" fillId="0" borderId="0" xfId="0" applyFont="1" applyFill="1" applyBorder="1" applyAlignment="1">
      <alignment/>
    </xf>
    <xf numFmtId="0" fontId="26" fillId="0" borderId="2" xfId="0" applyFont="1" applyFill="1" applyBorder="1" applyAlignment="1">
      <alignment/>
    </xf>
    <xf numFmtId="209" fontId="26" fillId="0" borderId="0" xfId="0" applyNumberFormat="1" applyFont="1" applyFill="1" applyBorder="1" applyAlignment="1" applyProtection="1">
      <alignment horizontal="left" vertical="center"/>
      <protection hidden="1"/>
    </xf>
    <xf numFmtId="210" fontId="26" fillId="0" borderId="0" xfId="0" applyNumberFormat="1" applyFont="1" applyFill="1" applyAlignment="1" applyProtection="1">
      <alignment vertical="center"/>
      <protection hidden="1"/>
    </xf>
    <xf numFmtId="204" fontId="26" fillId="0" borderId="0" xfId="0" applyNumberFormat="1" applyFont="1" applyFill="1" applyAlignment="1" applyProtection="1">
      <alignment vertical="center"/>
      <protection hidden="1"/>
    </xf>
    <xf numFmtId="0" fontId="26" fillId="0" borderId="0" xfId="0" applyFont="1" applyFill="1" applyAlignment="1">
      <alignment/>
    </xf>
    <xf numFmtId="210" fontId="23" fillId="0" borderId="0" xfId="0" applyNumberFormat="1" applyFont="1" applyFill="1" applyBorder="1" applyAlignment="1" applyProtection="1" quotePrefix="1">
      <alignment/>
      <protection hidden="1"/>
    </xf>
    <xf numFmtId="204" fontId="27" fillId="0" borderId="0" xfId="0" applyNumberFormat="1" applyFont="1" applyFill="1" applyBorder="1" applyAlignment="1" applyProtection="1">
      <alignment horizontal="left"/>
      <protection hidden="1"/>
    </xf>
    <xf numFmtId="0" fontId="23" fillId="0" borderId="0" xfId="0" applyFont="1" applyFill="1" applyAlignment="1">
      <alignment/>
    </xf>
    <xf numFmtId="0" fontId="23" fillId="0" borderId="0" xfId="0" applyFont="1" applyFill="1" applyBorder="1" applyAlignment="1">
      <alignment/>
    </xf>
    <xf numFmtId="210" fontId="23" fillId="0" borderId="0" xfId="0" applyNumberFormat="1" applyFont="1" applyFill="1" applyAlignment="1" applyProtection="1">
      <alignment horizontal="left"/>
      <protection hidden="1"/>
    </xf>
    <xf numFmtId="204" fontId="23" fillId="0" borderId="0" xfId="0" applyNumberFormat="1" applyFont="1" applyFill="1" applyBorder="1" applyAlignment="1" applyProtection="1">
      <alignment horizontal="left"/>
      <protection hidden="1"/>
    </xf>
    <xf numFmtId="210" fontId="26" fillId="0" borderId="0" xfId="0" applyNumberFormat="1" applyFont="1" applyFill="1" applyBorder="1" applyAlignment="1" applyProtection="1">
      <alignment horizontal="left" vertical="center"/>
      <protection hidden="1"/>
    </xf>
    <xf numFmtId="204" fontId="26" fillId="0" borderId="0" xfId="0" applyNumberFormat="1" applyFont="1" applyFill="1" applyBorder="1" applyAlignment="1" applyProtection="1" quotePrefix="1">
      <alignment horizontal="left" vertical="center"/>
      <protection hidden="1"/>
    </xf>
    <xf numFmtId="204" fontId="68" fillId="0" borderId="0" xfId="0" applyNumberFormat="1" applyFont="1" applyFill="1" applyBorder="1" applyAlignment="1" applyProtection="1">
      <alignment horizontal="right" vertical="center"/>
      <protection hidden="1"/>
    </xf>
    <xf numFmtId="0" fontId="26" fillId="0" borderId="0" xfId="0" applyFont="1" applyFill="1" applyAlignment="1">
      <alignment vertical="top"/>
    </xf>
    <xf numFmtId="0" fontId="26" fillId="0" borderId="0" xfId="0" applyFont="1" applyFill="1" applyAlignment="1">
      <alignment vertical="center"/>
    </xf>
    <xf numFmtId="204" fontId="26" fillId="0" borderId="0" xfId="0" applyNumberFormat="1" applyFont="1" applyFill="1" applyBorder="1" applyAlignment="1" applyProtection="1">
      <alignment horizontal="center" vertical="center"/>
      <protection hidden="1"/>
    </xf>
    <xf numFmtId="210" fontId="26" fillId="0" borderId="0" xfId="15" applyNumberFormat="1" applyFont="1" applyFill="1" applyBorder="1" applyAlignment="1" applyProtection="1" quotePrefix="1">
      <alignment horizontal="left" vertical="center"/>
      <protection hidden="1"/>
    </xf>
    <xf numFmtId="0" fontId="26" fillId="0" borderId="0" xfId="0" applyFont="1" applyFill="1" applyBorder="1" applyAlignment="1">
      <alignment/>
    </xf>
    <xf numFmtId="204" fontId="26" fillId="0" borderId="0" xfId="0" applyNumberFormat="1" applyFont="1" applyFill="1" applyBorder="1" applyAlignment="1" applyProtection="1">
      <alignment horizontal="left" vertical="center"/>
      <protection hidden="1"/>
    </xf>
    <xf numFmtId="204" fontId="20" fillId="0" borderId="0" xfId="0" applyNumberFormat="1" applyFont="1" applyFill="1" applyBorder="1" applyAlignment="1" applyProtection="1" quotePrefix="1">
      <alignment horizontal="left" vertical="center"/>
      <protection hidden="1"/>
    </xf>
    <xf numFmtId="0" fontId="26" fillId="0" borderId="0" xfId="0" applyFont="1" applyFill="1" applyAlignment="1">
      <alignment/>
    </xf>
    <xf numFmtId="205" fontId="26" fillId="0" borderId="0" xfId="0" applyNumberFormat="1" applyFont="1" applyFill="1" applyAlignment="1" applyProtection="1">
      <alignment horizontal="right" vertical="top"/>
      <protection hidden="1"/>
    </xf>
    <xf numFmtId="0" fontId="20" fillId="0" borderId="0" xfId="0" applyFont="1" applyFill="1" applyAlignment="1" applyProtection="1">
      <alignment vertical="top"/>
      <protection hidden="1"/>
    </xf>
    <xf numFmtId="0" fontId="26" fillId="0" borderId="0" xfId="0" applyFont="1" applyFill="1" applyAlignment="1" applyProtection="1">
      <alignment horizontal="left" vertical="top"/>
      <protection hidden="1"/>
    </xf>
    <xf numFmtId="0" fontId="26" fillId="0" borderId="0" xfId="0" applyFont="1" applyFill="1" applyAlignment="1" applyProtection="1">
      <alignment vertical="top"/>
      <protection hidden="1"/>
    </xf>
    <xf numFmtId="0" fontId="23" fillId="0" borderId="0" xfId="0" applyFont="1" applyFill="1" applyBorder="1" applyAlignment="1" applyProtection="1" quotePrefix="1">
      <alignment horizontal="left" vertical="center"/>
      <protection hidden="1"/>
    </xf>
    <xf numFmtId="0" fontId="68" fillId="0" borderId="0" xfId="0" applyFont="1" applyFill="1" applyBorder="1" applyAlignment="1" applyProtection="1">
      <alignment horizontal="right" vertical="center"/>
      <protection hidden="1"/>
    </xf>
    <xf numFmtId="0" fontId="44" fillId="0" borderId="0" xfId="0" applyFont="1" applyFill="1" applyBorder="1" applyAlignment="1" applyProtection="1">
      <alignment horizontal="right" vertical="center"/>
      <protection hidden="1"/>
    </xf>
    <xf numFmtId="205" fontId="15" fillId="0" borderId="0" xfId="0" applyNumberFormat="1" applyFont="1" applyAlignment="1" applyProtection="1">
      <alignment vertical="center"/>
      <protection hidden="1"/>
    </xf>
    <xf numFmtId="0" fontId="15" fillId="0" borderId="0" xfId="0" applyFont="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205" fontId="15" fillId="0" borderId="0" xfId="0" applyNumberFormat="1" applyFont="1" applyFill="1" applyBorder="1" applyAlignment="1" applyProtection="1">
      <alignment vertical="center"/>
      <protection hidden="1"/>
    </xf>
    <xf numFmtId="205" fontId="15" fillId="0" borderId="0" xfId="0" applyNumberFormat="1" applyFont="1" applyFill="1" applyBorder="1" applyAlignment="1" applyProtection="1">
      <alignment horizontal="left" vertical="center"/>
      <protection hidden="1"/>
    </xf>
    <xf numFmtId="205" fontId="15" fillId="0" borderId="0" xfId="0" applyNumberFormat="1" applyFont="1" applyFill="1" applyAlignment="1" applyProtection="1">
      <alignment vertical="center"/>
      <protection hidden="1"/>
    </xf>
    <xf numFmtId="205" fontId="19" fillId="0" borderId="0" xfId="0" applyNumberFormat="1" applyFont="1" applyFill="1" applyBorder="1" applyAlignment="1" applyProtection="1">
      <alignment horizontal="left" vertical="center"/>
      <protection hidden="1"/>
    </xf>
    <xf numFmtId="205" fontId="15" fillId="0" borderId="0" xfId="0" applyNumberFormat="1" applyFont="1" applyBorder="1" applyAlignment="1" applyProtection="1">
      <alignment vertical="center"/>
      <protection hidden="1"/>
    </xf>
    <xf numFmtId="207" fontId="15" fillId="0" borderId="0" xfId="0" applyNumberFormat="1" applyFont="1" applyAlignment="1" applyProtection="1">
      <alignment vertical="center"/>
      <protection hidden="1"/>
    </xf>
    <xf numFmtId="207" fontId="15" fillId="0" borderId="0" xfId="0" applyNumberFormat="1" applyFont="1" applyBorder="1" applyAlignment="1" applyProtection="1">
      <alignment vertical="center"/>
      <protection hidden="1"/>
    </xf>
    <xf numFmtId="208" fontId="15" fillId="0" borderId="0" xfId="0" applyNumberFormat="1" applyFont="1" applyBorder="1" applyAlignment="1" applyProtection="1">
      <alignment vertical="center"/>
      <protection hidden="1"/>
    </xf>
    <xf numFmtId="207" fontId="15" fillId="0" borderId="0" xfId="0" applyNumberFormat="1" applyFont="1" applyBorder="1" applyAlignment="1" applyProtection="1" quotePrefix="1">
      <alignment horizontal="left" vertical="center"/>
      <protection hidden="1"/>
    </xf>
    <xf numFmtId="0" fontId="15" fillId="0" borderId="2" xfId="0" applyFont="1" applyFill="1" applyBorder="1" applyAlignment="1" applyProtection="1">
      <alignment horizontal="left" vertical="center"/>
      <protection hidden="1"/>
    </xf>
    <xf numFmtId="207" fontId="15" fillId="0" borderId="2" xfId="0" applyNumberFormat="1" applyFont="1" applyBorder="1" applyAlignment="1" applyProtection="1">
      <alignment vertical="center"/>
      <protection hidden="1"/>
    </xf>
    <xf numFmtId="0" fontId="15" fillId="0" borderId="2" xfId="0" applyFont="1" applyBorder="1" applyAlignment="1" applyProtection="1">
      <alignment vertical="center"/>
      <protection hidden="1"/>
    </xf>
    <xf numFmtId="0" fontId="49" fillId="0" borderId="2" xfId="0" applyFont="1" applyFill="1" applyBorder="1" applyAlignment="1" applyProtection="1" quotePrefix="1">
      <alignment horizontal="left" vertical="center"/>
      <protection hidden="1"/>
    </xf>
    <xf numFmtId="0" fontId="14" fillId="0" borderId="0" xfId="0" applyFont="1" applyFill="1" applyBorder="1" applyAlignment="1" applyProtection="1">
      <alignment horizontal="right" vertical="center"/>
      <protection hidden="1"/>
    </xf>
    <xf numFmtId="0" fontId="26" fillId="0" borderId="0" xfId="0" applyFont="1" applyFill="1" applyBorder="1" applyAlignment="1">
      <alignment vertical="center" shrinkToFit="1"/>
    </xf>
    <xf numFmtId="204" fontId="27" fillId="0" borderId="0" xfId="0" applyNumberFormat="1" applyFont="1" applyFill="1" applyBorder="1" applyAlignment="1" applyProtection="1">
      <alignment horizontal="left" vertical="center"/>
      <protection hidden="1"/>
    </xf>
    <xf numFmtId="0" fontId="32" fillId="0" borderId="0" xfId="0" applyFont="1" applyBorder="1" applyAlignment="1">
      <alignment/>
    </xf>
    <xf numFmtId="210" fontId="32" fillId="0" borderId="0" xfId="0" applyNumberFormat="1" applyFont="1" applyBorder="1" applyAlignment="1" applyProtection="1">
      <alignment vertical="center"/>
      <protection hidden="1"/>
    </xf>
    <xf numFmtId="204" fontId="32" fillId="0" borderId="0" xfId="0" applyNumberFormat="1" applyFont="1" applyBorder="1" applyAlignment="1" applyProtection="1">
      <alignment vertical="center"/>
      <protection hidden="1"/>
    </xf>
    <xf numFmtId="204" fontId="32" fillId="0" borderId="0" xfId="0" applyNumberFormat="1" applyFont="1" applyAlignment="1" applyProtection="1">
      <alignment vertical="center"/>
      <protection hidden="1"/>
    </xf>
    <xf numFmtId="204" fontId="32" fillId="0" borderId="0" xfId="0" applyNumberFormat="1" applyFont="1" applyBorder="1" applyAlignment="1" applyProtection="1">
      <alignment horizontal="left" vertical="center"/>
      <protection hidden="1"/>
    </xf>
    <xf numFmtId="0" fontId="32" fillId="0" borderId="0" xfId="0" applyFont="1" applyAlignment="1">
      <alignment/>
    </xf>
    <xf numFmtId="210" fontId="32" fillId="0" borderId="0" xfId="0" applyNumberFormat="1" applyFont="1" applyBorder="1" applyAlignment="1" applyProtection="1">
      <alignment horizontal="left" vertical="center"/>
      <protection hidden="1"/>
    </xf>
    <xf numFmtId="204" fontId="32" fillId="0" borderId="0" xfId="0" applyNumberFormat="1" applyFont="1" applyBorder="1" applyAlignment="1" applyProtection="1">
      <alignment horizontal="center" vertical="center"/>
      <protection hidden="1"/>
    </xf>
    <xf numFmtId="211" fontId="32" fillId="0" borderId="0" xfId="0" applyNumberFormat="1" applyFont="1" applyAlignment="1" applyProtection="1" quotePrefix="1">
      <alignment horizontal="right" vertical="center"/>
      <protection hidden="1"/>
    </xf>
    <xf numFmtId="211" fontId="32" fillId="0" borderId="0" xfId="0" applyNumberFormat="1" applyFont="1" applyBorder="1" applyAlignment="1" applyProtection="1">
      <alignment horizontal="right" vertical="center"/>
      <protection hidden="1"/>
    </xf>
    <xf numFmtId="211" fontId="32" fillId="0" borderId="0" xfId="0" applyNumberFormat="1" applyFont="1" applyAlignment="1" applyProtection="1">
      <alignment horizontal="right" vertical="center"/>
      <protection hidden="1"/>
    </xf>
    <xf numFmtId="211" fontId="32" fillId="0" borderId="0" xfId="0" applyNumberFormat="1" applyFont="1" applyBorder="1" applyAlignment="1" applyProtection="1">
      <alignment vertical="center"/>
      <protection hidden="1"/>
    </xf>
    <xf numFmtId="210" fontId="32" fillId="0" borderId="0" xfId="0" applyNumberFormat="1" applyFont="1" applyFill="1" applyBorder="1" applyAlignment="1" applyProtection="1">
      <alignment horizontal="left" vertical="center"/>
      <protection hidden="1"/>
    </xf>
    <xf numFmtId="204" fontId="2" fillId="0" borderId="0" xfId="0" applyNumberFormat="1" applyFont="1" applyBorder="1" applyAlignment="1" applyProtection="1">
      <alignment horizontal="left" vertical="center"/>
      <protection hidden="1"/>
    </xf>
    <xf numFmtId="204" fontId="2" fillId="0" borderId="0" xfId="0" applyNumberFormat="1" applyFont="1" applyFill="1" applyBorder="1" applyAlignment="1" applyProtection="1" quotePrefix="1">
      <alignment horizontal="left" vertical="center"/>
      <protection hidden="1"/>
    </xf>
    <xf numFmtId="211" fontId="32" fillId="0" borderId="0" xfId="0" applyNumberFormat="1" applyFont="1" applyBorder="1" applyAlignment="1" applyProtection="1" quotePrefix="1">
      <alignment horizontal="right" vertical="center"/>
      <protection hidden="1"/>
    </xf>
    <xf numFmtId="204" fontId="2" fillId="0" borderId="0" xfId="0" applyNumberFormat="1" applyFont="1" applyFill="1" applyBorder="1" applyAlignment="1" applyProtection="1">
      <alignment horizontal="left" vertical="center"/>
      <protection hidden="1"/>
    </xf>
    <xf numFmtId="204" fontId="2" fillId="0" borderId="0" xfId="0" applyNumberFormat="1" applyFont="1" applyBorder="1" applyAlignment="1" applyProtection="1">
      <alignment vertical="center"/>
      <protection hidden="1"/>
    </xf>
    <xf numFmtId="211" fontId="32" fillId="0" borderId="0" xfId="0" applyNumberFormat="1" applyFont="1" applyAlignment="1" applyProtection="1">
      <alignment vertical="center"/>
      <protection hidden="1"/>
    </xf>
    <xf numFmtId="210" fontId="32" fillId="0" borderId="0" xfId="15" applyNumberFormat="1" applyFont="1" applyFill="1" applyBorder="1" applyAlignment="1" applyProtection="1" quotePrefix="1">
      <alignment horizontal="left" vertical="center"/>
      <protection hidden="1"/>
    </xf>
    <xf numFmtId="214" fontId="32" fillId="0" borderId="0" xfId="0" applyNumberFormat="1" applyFont="1" applyAlignment="1" applyProtection="1">
      <alignment horizontal="right" vertical="center"/>
      <protection hidden="1"/>
    </xf>
    <xf numFmtId="211" fontId="32" fillId="0" borderId="0" xfId="0" applyNumberFormat="1" applyFont="1" applyAlignment="1">
      <alignment/>
    </xf>
    <xf numFmtId="210" fontId="32" fillId="0" borderId="0" xfId="0" applyNumberFormat="1" applyFont="1" applyFill="1" applyBorder="1" applyAlignment="1" applyProtection="1">
      <alignment vertical="center"/>
      <protection hidden="1"/>
    </xf>
    <xf numFmtId="204" fontId="32" fillId="0" borderId="0" xfId="0" applyNumberFormat="1" applyFont="1" applyFill="1" applyBorder="1" applyAlignment="1" applyProtection="1">
      <alignment horizontal="left" vertical="center"/>
      <protection hidden="1"/>
    </xf>
    <xf numFmtId="210" fontId="32" fillId="0" borderId="2" xfId="0" applyNumberFormat="1" applyFont="1" applyFill="1" applyBorder="1" applyAlignment="1" applyProtection="1">
      <alignment vertical="center"/>
      <protection hidden="1"/>
    </xf>
    <xf numFmtId="204" fontId="32" fillId="0" borderId="2" xfId="0" applyNumberFormat="1" applyFont="1" applyFill="1" applyBorder="1" applyAlignment="1" applyProtection="1">
      <alignment horizontal="left" vertical="center"/>
      <protection hidden="1"/>
    </xf>
    <xf numFmtId="211" fontId="32" fillId="0" borderId="2" xfId="0" applyNumberFormat="1" applyFont="1" applyBorder="1" applyAlignment="1" applyProtection="1" quotePrefix="1">
      <alignment horizontal="right" vertical="center"/>
      <protection hidden="1"/>
    </xf>
    <xf numFmtId="211" fontId="32" fillId="0" borderId="2" xfId="0" applyNumberFormat="1" applyFont="1" applyBorder="1" applyAlignment="1" applyProtection="1">
      <alignment vertical="center"/>
      <protection hidden="1"/>
    </xf>
    <xf numFmtId="0" fontId="34" fillId="0" borderId="0" xfId="0" applyFont="1" applyFill="1" applyBorder="1" applyAlignment="1" applyProtection="1">
      <alignment horizontal="right" vertical="center"/>
      <protection hidden="1"/>
    </xf>
    <xf numFmtId="0" fontId="32" fillId="0" borderId="2" xfId="0" applyFont="1" applyFill="1" applyBorder="1" applyAlignment="1" applyProtection="1">
      <alignment horizontal="left" vertical="center"/>
      <protection hidden="1"/>
    </xf>
    <xf numFmtId="0" fontId="37" fillId="0" borderId="0" xfId="0" applyFont="1" applyFill="1" applyBorder="1" applyAlignment="1" applyProtection="1">
      <alignment horizontal="right" vertical="center"/>
      <protection hidden="1"/>
    </xf>
    <xf numFmtId="0" fontId="32" fillId="0" borderId="1" xfId="0" applyFont="1" applyFill="1" applyBorder="1" applyAlignment="1" applyProtection="1">
      <alignment vertical="center"/>
      <protection hidden="1"/>
    </xf>
    <xf numFmtId="0" fontId="32" fillId="0" borderId="4" xfId="0" applyFont="1" applyFill="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3" fontId="32" fillId="0" borderId="4" xfId="0" applyNumberFormat="1" applyFont="1" applyFill="1" applyBorder="1" applyAlignment="1" applyProtection="1">
      <alignment vertical="center"/>
      <protection hidden="1"/>
    </xf>
    <xf numFmtId="208" fontId="32" fillId="0" borderId="0" xfId="0" applyNumberFormat="1" applyFont="1" applyFill="1" applyBorder="1" applyAlignment="1" applyProtection="1">
      <alignment horizontal="left" vertical="center"/>
      <protection hidden="1"/>
    </xf>
    <xf numFmtId="0" fontId="32" fillId="0" borderId="6" xfId="0" applyFont="1" applyFill="1" applyBorder="1" applyAlignment="1" applyProtection="1">
      <alignment vertical="center"/>
      <protection hidden="1"/>
    </xf>
    <xf numFmtId="0" fontId="32" fillId="0" borderId="2" xfId="0" applyFont="1" applyFill="1" applyBorder="1" applyAlignment="1" applyProtection="1">
      <alignment vertical="center"/>
      <protection hidden="1"/>
    </xf>
    <xf numFmtId="208" fontId="32" fillId="0" borderId="2" xfId="0" applyNumberFormat="1" applyFont="1" applyFill="1" applyBorder="1" applyAlignment="1" applyProtection="1">
      <alignment horizontal="left" vertical="center"/>
      <protection hidden="1"/>
    </xf>
    <xf numFmtId="0" fontId="32" fillId="0" borderId="0" xfId="0" applyFont="1" applyFill="1" applyBorder="1" applyAlignment="1" applyProtection="1">
      <alignment horizontal="left" vertical="center"/>
      <protection hidden="1"/>
    </xf>
    <xf numFmtId="205" fontId="32" fillId="0" borderId="0"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206" fontId="2" fillId="0" borderId="0" xfId="0" applyNumberFormat="1" applyFont="1" applyFill="1" applyBorder="1" applyAlignment="1" applyProtection="1">
      <alignment horizontal="left" vertical="center"/>
      <protection hidden="1"/>
    </xf>
    <xf numFmtId="204" fontId="32" fillId="0" borderId="0" xfId="0" applyNumberFormat="1" applyFont="1" applyFill="1" applyAlignment="1" applyProtection="1">
      <alignment horizontal="right" vertical="center"/>
      <protection hidden="1"/>
    </xf>
    <xf numFmtId="204" fontId="32" fillId="0" borderId="0" xfId="0" applyNumberFormat="1" applyFont="1" applyFill="1" applyBorder="1" applyAlignment="1" applyProtection="1">
      <alignment horizontal="right" vertical="center"/>
      <protection hidden="1"/>
    </xf>
    <xf numFmtId="0" fontId="32" fillId="0" borderId="0" xfId="15" applyFont="1" applyFill="1" applyBorder="1" applyAlignment="1" applyProtection="1" quotePrefix="1">
      <alignment horizontal="left" vertical="center"/>
      <protection hidden="1"/>
    </xf>
    <xf numFmtId="0" fontId="32" fillId="0" borderId="0" xfId="15" applyFont="1" applyFill="1" applyBorder="1" applyAlignment="1" applyProtection="1" quotePrefix="1">
      <alignment horizontal="center" vertical="center"/>
      <protection hidden="1"/>
    </xf>
    <xf numFmtId="0" fontId="32" fillId="0" borderId="5" xfId="0" applyFont="1" applyFill="1" applyBorder="1" applyAlignment="1" applyProtection="1">
      <alignment vertical="center"/>
      <protection hidden="1"/>
    </xf>
    <xf numFmtId="0" fontId="32" fillId="0" borderId="3" xfId="0" applyFont="1" applyFill="1" applyBorder="1" applyAlignment="1" applyProtection="1">
      <alignment vertical="center"/>
      <protection hidden="1"/>
    </xf>
    <xf numFmtId="208" fontId="32" fillId="0" borderId="5" xfId="0" applyNumberFormat="1" applyFont="1" applyFill="1" applyBorder="1" applyAlignment="1" applyProtection="1">
      <alignment vertical="center"/>
      <protection hidden="1"/>
    </xf>
    <xf numFmtId="208" fontId="32" fillId="0" borderId="1" xfId="0" applyNumberFormat="1" applyFont="1" applyFill="1" applyBorder="1" applyAlignment="1" applyProtection="1">
      <alignment horizontal="center" vertical="center"/>
      <protection hidden="1"/>
    </xf>
    <xf numFmtId="0" fontId="32" fillId="0" borderId="9" xfId="0" applyFont="1" applyFill="1" applyBorder="1" applyAlignment="1" applyProtection="1">
      <alignment vertical="center"/>
      <protection hidden="1"/>
    </xf>
    <xf numFmtId="205" fontId="32" fillId="0" borderId="0" xfId="0" applyNumberFormat="1" applyFont="1" applyFill="1" applyAlignment="1" applyProtection="1">
      <alignment vertical="center"/>
      <protection hidden="1"/>
    </xf>
    <xf numFmtId="0" fontId="32" fillId="0" borderId="0" xfId="0" applyNumberFormat="1" applyFont="1" applyFill="1" applyBorder="1" applyAlignment="1" applyProtection="1">
      <alignment vertical="top"/>
      <protection hidden="1"/>
    </xf>
    <xf numFmtId="205" fontId="32" fillId="0" borderId="2" xfId="0" applyNumberFormat="1" applyFont="1" applyFill="1" applyBorder="1" applyAlignment="1" applyProtection="1">
      <alignment horizontal="right" vertical="center"/>
      <protection hidden="1"/>
    </xf>
    <xf numFmtId="0" fontId="33" fillId="0" borderId="0" xfId="0" applyFont="1" applyFill="1" applyAlignment="1" applyProtection="1">
      <alignment horizontal="right" vertical="center"/>
      <protection hidden="1"/>
    </xf>
    <xf numFmtId="0" fontId="72" fillId="0" borderId="0" xfId="0" applyFont="1" applyFill="1" applyAlignment="1" applyProtection="1">
      <alignment vertical="center"/>
      <protection hidden="1"/>
    </xf>
    <xf numFmtId="0" fontId="33" fillId="0" borderId="0" xfId="0" applyFont="1" applyFill="1" applyAlignment="1" applyProtection="1">
      <alignment vertical="center"/>
      <protection hidden="1"/>
    </xf>
    <xf numFmtId="0" fontId="33" fillId="0" borderId="0" xfId="0" applyFont="1" applyFill="1" applyBorder="1" applyAlignment="1" applyProtection="1">
      <alignment vertical="center"/>
      <protection hidden="1"/>
    </xf>
    <xf numFmtId="205" fontId="33" fillId="0" borderId="0" xfId="0" applyNumberFormat="1" applyFont="1" applyFill="1" applyAlignment="1" applyProtection="1">
      <alignment horizontal="right" vertical="center"/>
      <protection hidden="1"/>
    </xf>
    <xf numFmtId="205" fontId="0" fillId="0" borderId="0" xfId="0" applyNumberFormat="1" applyFont="1" applyFill="1" applyBorder="1" applyAlignment="1" applyProtection="1" quotePrefix="1">
      <alignment horizontal="left" vertical="center"/>
      <protection hidden="1"/>
    </xf>
    <xf numFmtId="205" fontId="0" fillId="0" borderId="0" xfId="0" applyNumberFormat="1" applyFont="1" applyFill="1" applyBorder="1" applyAlignment="1" applyProtection="1">
      <alignment horizontal="left" vertical="center"/>
      <protection hidden="1"/>
    </xf>
    <xf numFmtId="205" fontId="0" fillId="0" borderId="0" xfId="0" applyNumberFormat="1" applyFont="1" applyBorder="1" applyAlignment="1" applyProtection="1">
      <alignment horizontal="left" vertical="center"/>
      <protection hidden="1"/>
    </xf>
    <xf numFmtId="0" fontId="70" fillId="0" borderId="6" xfId="0" applyFont="1" applyBorder="1" applyAlignment="1" applyProtection="1">
      <alignment horizontal="right" vertical="center"/>
      <protection hidden="1"/>
    </xf>
    <xf numFmtId="210" fontId="1" fillId="0" borderId="0" xfId="0" applyNumberFormat="1" applyFont="1" applyFill="1" applyAlignment="1" applyProtection="1">
      <alignment horizontal="right" vertical="center"/>
      <protection hidden="1"/>
    </xf>
    <xf numFmtId="0" fontId="0" fillId="0" borderId="0" xfId="0" applyFont="1" applyFill="1" applyAlignment="1" applyProtection="1">
      <alignment vertical="center"/>
      <protection hidden="1"/>
    </xf>
    <xf numFmtId="210" fontId="33" fillId="0" borderId="0" xfId="0" applyNumberFormat="1" applyFont="1" applyBorder="1" applyAlignment="1" applyProtection="1">
      <alignment horizontal="right" vertical="center"/>
      <protection hidden="1"/>
    </xf>
    <xf numFmtId="204" fontId="72" fillId="0" borderId="0" xfId="0" applyNumberFormat="1" applyFont="1" applyAlignment="1" applyProtection="1">
      <alignment vertical="center"/>
      <protection hidden="1"/>
    </xf>
    <xf numFmtId="204" fontId="33" fillId="0" borderId="0" xfId="0" applyNumberFormat="1" applyFont="1" applyBorder="1" applyAlignment="1" applyProtection="1">
      <alignment vertical="center"/>
      <protection hidden="1"/>
    </xf>
    <xf numFmtId="0" fontId="44" fillId="0" borderId="0" xfId="0" applyFont="1" applyBorder="1" applyAlignment="1" applyProtection="1">
      <alignment horizontal="left" vertical="center"/>
      <protection hidden="1"/>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right"/>
    </xf>
    <xf numFmtId="0" fontId="43" fillId="0" borderId="0" xfId="0" applyFont="1" applyAlignment="1" applyProtection="1">
      <alignment horizontal="left" vertical="center"/>
      <protection hidden="1"/>
    </xf>
    <xf numFmtId="0" fontId="16" fillId="0" borderId="0" xfId="0" applyFont="1" applyBorder="1" applyAlignment="1" applyProtection="1">
      <alignment vertical="center"/>
      <protection hidden="1"/>
    </xf>
    <xf numFmtId="0" fontId="15" fillId="0" borderId="0" xfId="0" applyFont="1" applyFill="1" applyBorder="1" applyAlignment="1">
      <alignment vertical="center"/>
    </xf>
    <xf numFmtId="0" fontId="15" fillId="0" borderId="0" xfId="0" applyFont="1" applyBorder="1" applyAlignment="1">
      <alignment vertical="center"/>
    </xf>
    <xf numFmtId="0" fontId="15" fillId="0" borderId="2" xfId="0" applyFont="1" applyBorder="1" applyAlignment="1" applyProtection="1">
      <alignment horizontal="left" vertical="center"/>
      <protection hidden="1"/>
    </xf>
    <xf numFmtId="0" fontId="6" fillId="0" borderId="0" xfId="0" applyFont="1" applyFill="1" applyBorder="1" applyAlignment="1" applyProtection="1">
      <alignment horizontal="right" vertical="center"/>
      <protection hidden="1"/>
    </xf>
    <xf numFmtId="204" fontId="20" fillId="0" borderId="0" xfId="0" applyNumberFormat="1" applyFont="1" applyFill="1" applyBorder="1" applyAlignment="1" applyProtection="1">
      <alignment vertical="center"/>
      <protection hidden="1"/>
    </xf>
    <xf numFmtId="205" fontId="26" fillId="0" borderId="0" xfId="0" applyNumberFormat="1" applyFont="1" applyFill="1" applyAlignment="1" applyProtection="1">
      <alignment vertical="center"/>
      <protection hidden="1"/>
    </xf>
    <xf numFmtId="0" fontId="0" fillId="0" borderId="0" xfId="0" applyFont="1" applyFill="1" applyBorder="1" applyAlignment="1" applyProtection="1" quotePrefix="1">
      <alignment horizontal="left" vertical="center"/>
      <protection hidden="1"/>
    </xf>
    <xf numFmtId="205" fontId="49" fillId="0" borderId="0" xfId="0" applyNumberFormat="1" applyFont="1" applyFill="1" applyAlignment="1" applyProtection="1">
      <alignment vertical="center"/>
      <protection hidden="1"/>
    </xf>
    <xf numFmtId="0" fontId="19" fillId="0" borderId="2" xfId="0" applyFont="1" applyFill="1" applyBorder="1" applyAlignment="1" applyProtection="1" quotePrefix="1">
      <alignment horizontal="left" vertical="center"/>
      <protection hidden="1"/>
    </xf>
    <xf numFmtId="205" fontId="32" fillId="0" borderId="2" xfId="0" applyNumberFormat="1" applyFont="1" applyFill="1" applyBorder="1" applyAlignment="1" applyProtection="1">
      <alignment vertical="center"/>
      <protection hidden="1"/>
    </xf>
    <xf numFmtId="204" fontId="6" fillId="0" borderId="2" xfId="0" applyNumberFormat="1" applyFont="1" applyFill="1" applyBorder="1" applyAlignment="1" applyProtection="1">
      <alignment horizontal="center" vertical="center"/>
      <protection hidden="1"/>
    </xf>
    <xf numFmtId="205" fontId="6" fillId="0" borderId="2" xfId="0" applyNumberFormat="1" applyFont="1" applyFill="1" applyBorder="1" applyAlignment="1" applyProtection="1">
      <alignment horizontal="center" vertical="center"/>
      <protection hidden="1"/>
    </xf>
    <xf numFmtId="0" fontId="1" fillId="0" borderId="2" xfId="0" applyFont="1" applyBorder="1" applyAlignment="1">
      <alignment/>
    </xf>
    <xf numFmtId="213" fontId="1" fillId="0" borderId="0" xfId="0" applyNumberFormat="1" applyFont="1" applyBorder="1" applyAlignment="1" applyProtection="1">
      <alignment vertical="center"/>
      <protection hidden="1"/>
    </xf>
    <xf numFmtId="217" fontId="1" fillId="0" borderId="2" xfId="0" applyNumberFormat="1" applyFont="1" applyBorder="1" applyAlignment="1" applyProtection="1">
      <alignment vertical="center"/>
      <protection hidden="1"/>
    </xf>
    <xf numFmtId="213" fontId="1" fillId="0" borderId="2" xfId="0" applyNumberFormat="1" applyFont="1" applyBorder="1" applyAlignment="1" applyProtection="1">
      <alignment vertical="center"/>
      <protection hidden="1"/>
    </xf>
    <xf numFmtId="0" fontId="1" fillId="0" borderId="0" xfId="0" applyFont="1" applyAlignment="1">
      <alignment vertical="center"/>
    </xf>
    <xf numFmtId="0" fontId="1" fillId="0" borderId="0" xfId="0" applyFont="1" applyAlignment="1">
      <alignment horizontal="right" vertical="center"/>
    </xf>
    <xf numFmtId="0" fontId="1" fillId="0" borderId="2" xfId="0" applyFont="1" applyBorder="1" applyAlignment="1">
      <alignment vertical="center"/>
    </xf>
    <xf numFmtId="0" fontId="1" fillId="0" borderId="2" xfId="0" applyFont="1" applyBorder="1" applyAlignment="1">
      <alignment horizontal="right" vertical="center"/>
    </xf>
    <xf numFmtId="0" fontId="26" fillId="0" borderId="0" xfId="0" applyFont="1" applyFill="1" applyBorder="1" applyAlignment="1">
      <alignment vertical="center"/>
    </xf>
    <xf numFmtId="0" fontId="26" fillId="0" borderId="2" xfId="0" applyFont="1" applyFill="1" applyBorder="1" applyAlignment="1">
      <alignment vertical="center"/>
    </xf>
    <xf numFmtId="0" fontId="32" fillId="0" borderId="0" xfId="0" applyFont="1" applyAlignment="1">
      <alignment vertical="center"/>
    </xf>
    <xf numFmtId="0" fontId="19" fillId="0" borderId="0" xfId="0" applyFont="1" applyAlignment="1">
      <alignment/>
    </xf>
    <xf numFmtId="0" fontId="73" fillId="0" borderId="0" xfId="0" applyFont="1" applyBorder="1" applyAlignment="1" applyProtection="1">
      <alignment horizontal="right" vertical="center"/>
      <protection hidden="1"/>
    </xf>
    <xf numFmtId="0" fontId="42" fillId="0" borderId="0" xfId="0" applyFont="1" applyBorder="1" applyAlignment="1" applyProtection="1">
      <alignment horizontal="right" vertical="center"/>
      <protection hidden="1"/>
    </xf>
    <xf numFmtId="0" fontId="23" fillId="0" borderId="2" xfId="0" applyFont="1" applyFill="1" applyBorder="1" applyAlignment="1" applyProtection="1">
      <alignment horizontal="right" vertical="center"/>
      <protection hidden="1"/>
    </xf>
    <xf numFmtId="0" fontId="39" fillId="0" borderId="0" xfId="0" applyFont="1" applyBorder="1" applyAlignment="1" applyProtection="1">
      <alignment horizontal="left" vertical="center"/>
      <protection hidden="1"/>
    </xf>
    <xf numFmtId="0" fontId="32" fillId="0" borderId="2"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215" fontId="15" fillId="0" borderId="0" xfId="0" applyNumberFormat="1" applyFont="1" applyAlignment="1" applyProtection="1">
      <alignment vertical="center"/>
      <protection hidden="1"/>
    </xf>
    <xf numFmtId="215" fontId="19" fillId="0" borderId="0" xfId="0" applyNumberFormat="1" applyFont="1" applyAlignment="1" applyProtection="1">
      <alignment vertical="center"/>
      <protection hidden="1"/>
    </xf>
    <xf numFmtId="215" fontId="15" fillId="0" borderId="0" xfId="0" applyNumberFormat="1" applyFont="1" applyAlignment="1" applyProtection="1">
      <alignment horizontal="right" vertical="center"/>
      <protection hidden="1"/>
    </xf>
    <xf numFmtId="0" fontId="69" fillId="0" borderId="2" xfId="0" applyFont="1" applyBorder="1" applyAlignment="1" applyProtection="1">
      <alignment vertical="center"/>
      <protection hidden="1"/>
    </xf>
    <xf numFmtId="0" fontId="3" fillId="0" borderId="0" xfId="0" applyFont="1" applyBorder="1" applyAlignment="1" applyProtection="1">
      <alignment horizontal="left" vertical="center"/>
      <protection hidden="1"/>
    </xf>
    <xf numFmtId="0" fontId="74" fillId="0" borderId="2" xfId="0" applyFont="1" applyBorder="1" applyAlignment="1" applyProtection="1">
      <alignment vertical="center"/>
      <protection hidden="1"/>
    </xf>
    <xf numFmtId="0" fontId="29" fillId="0" borderId="6" xfId="0" applyFont="1" applyBorder="1" applyAlignment="1" applyProtection="1">
      <alignment horizontal="right" vertical="center"/>
      <protection hidden="1"/>
    </xf>
    <xf numFmtId="0" fontId="65" fillId="0" borderId="0" xfId="0" applyFont="1" applyBorder="1" applyAlignment="1" applyProtection="1">
      <alignment vertical="center"/>
      <protection hidden="1"/>
    </xf>
    <xf numFmtId="0" fontId="4" fillId="0" borderId="2" xfId="0" applyFont="1" applyBorder="1" applyAlignment="1" applyProtection="1">
      <alignment vertical="center"/>
      <protection hidden="1"/>
    </xf>
    <xf numFmtId="0" fontId="70" fillId="0" borderId="2" xfId="0" applyFont="1" applyFill="1" applyBorder="1" applyAlignment="1" applyProtection="1">
      <alignment horizontal="right" vertical="center"/>
      <protection hidden="1"/>
    </xf>
    <xf numFmtId="0" fontId="24" fillId="0" borderId="0" xfId="0" applyFont="1" applyBorder="1" applyAlignment="1" applyProtection="1">
      <alignment vertical="center"/>
      <protection hidden="1"/>
    </xf>
    <xf numFmtId="0" fontId="67" fillId="0" borderId="2" xfId="0" applyFont="1" applyBorder="1" applyAlignment="1" applyProtection="1">
      <alignment vertical="center"/>
      <protection hidden="1"/>
    </xf>
    <xf numFmtId="0" fontId="35" fillId="0" borderId="2" xfId="0" applyFont="1" applyFill="1" applyBorder="1" applyAlignment="1" applyProtection="1">
      <alignment horizontal="left" vertical="center"/>
      <protection hidden="1"/>
    </xf>
    <xf numFmtId="0" fontId="35" fillId="0" borderId="2" xfId="0" applyFont="1" applyFill="1" applyBorder="1" applyAlignment="1" applyProtection="1">
      <alignment horizontal="right" vertical="center"/>
      <protection hidden="1"/>
    </xf>
    <xf numFmtId="0" fontId="31" fillId="0" borderId="2" xfId="0" applyFont="1" applyBorder="1" applyAlignment="1" applyProtection="1">
      <alignment horizontal="left" vertical="center"/>
      <protection hidden="1"/>
    </xf>
    <xf numFmtId="0" fontId="40" fillId="0" borderId="0" xfId="0" applyFont="1" applyFill="1" applyBorder="1" applyAlignment="1" applyProtection="1">
      <alignment horizontal="right" vertical="center"/>
      <protection hidden="1"/>
    </xf>
    <xf numFmtId="0" fontId="14" fillId="0" borderId="2" xfId="0" applyFont="1" applyFill="1" applyBorder="1" applyAlignment="1" applyProtection="1">
      <alignment horizontal="right" vertical="center"/>
      <protection hidden="1"/>
    </xf>
    <xf numFmtId="0" fontId="44" fillId="0" borderId="0" xfId="0" applyFont="1" applyBorder="1" applyAlignment="1" applyProtection="1">
      <alignment vertical="center"/>
      <protection hidden="1"/>
    </xf>
    <xf numFmtId="0" fontId="35" fillId="0" borderId="2" xfId="0" applyFont="1" applyBorder="1" applyAlignment="1" applyProtection="1">
      <alignment vertical="center"/>
      <protection hidden="1"/>
    </xf>
    <xf numFmtId="0" fontId="24" fillId="0" borderId="0" xfId="0" applyFont="1" applyBorder="1" applyAlignment="1" applyProtection="1">
      <alignment horizontal="left" vertical="center"/>
      <protection hidden="1"/>
    </xf>
    <xf numFmtId="0" fontId="14" fillId="0" borderId="2" xfId="0" applyFont="1" applyBorder="1" applyAlignment="1" applyProtection="1">
      <alignment horizontal="left" vertical="center"/>
      <protection hidden="1"/>
    </xf>
    <xf numFmtId="0" fontId="13" fillId="0" borderId="0" xfId="0" applyFont="1" applyFill="1" applyBorder="1" applyAlignment="1" applyProtection="1">
      <alignment horizontal="right" vertical="center"/>
      <protection hidden="1"/>
    </xf>
    <xf numFmtId="0" fontId="29" fillId="0" borderId="2" xfId="0" applyFont="1" applyFill="1" applyBorder="1" applyAlignment="1" applyProtection="1">
      <alignment horizontal="right" vertical="center"/>
      <protection hidden="1"/>
    </xf>
    <xf numFmtId="0" fontId="35" fillId="0" borderId="2" xfId="0" applyFont="1" applyBorder="1" applyAlignment="1" applyProtection="1">
      <alignment horizontal="left" vertical="center"/>
      <protection hidden="1"/>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7" xfId="15" applyFont="1" applyFill="1" applyBorder="1" applyAlignment="1" applyProtection="1">
      <alignment horizontal="center" vertical="center"/>
      <protection hidden="1"/>
    </xf>
    <xf numFmtId="0" fontId="8" fillId="0" borderId="0" xfId="15" applyFont="1" applyFill="1" applyBorder="1" applyAlignment="1" applyProtection="1">
      <alignment horizontal="center" vertical="center"/>
      <protection hidden="1"/>
    </xf>
    <xf numFmtId="0" fontId="8" fillId="0" borderId="7" xfId="15" applyFont="1" applyFill="1" applyBorder="1" applyAlignment="1" applyProtection="1">
      <alignment horizontal="center" vertical="center"/>
      <protection hidden="1"/>
    </xf>
    <xf numFmtId="204" fontId="6" fillId="0" borderId="0" xfId="0" applyNumberFormat="1" applyFont="1" applyBorder="1" applyAlignment="1" applyProtection="1">
      <alignment horizontal="center" vertical="center"/>
      <protection hidden="1"/>
    </xf>
    <xf numFmtId="204" fontId="8" fillId="0" borderId="4" xfId="0" applyNumberFormat="1" applyFont="1" applyBorder="1" applyAlignment="1" applyProtection="1">
      <alignment horizontal="center" vertical="center"/>
      <protection hidden="1"/>
    </xf>
    <xf numFmtId="204" fontId="8" fillId="0" borderId="7" xfId="0" applyNumberFormat="1" applyFont="1" applyBorder="1" applyAlignment="1" applyProtection="1">
      <alignment horizontal="center" vertical="center"/>
      <protection hidden="1"/>
    </xf>
    <xf numFmtId="204" fontId="8" fillId="0" borderId="0" xfId="0" applyNumberFormat="1" applyFont="1" applyBorder="1" applyAlignment="1" applyProtection="1">
      <alignment horizontal="center" vertical="center"/>
      <protection hidden="1"/>
    </xf>
    <xf numFmtId="0" fontId="6" fillId="0" borderId="0" xfId="15" applyFont="1" applyFill="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204" fontId="6" fillId="0" borderId="4" xfId="0" applyNumberFormat="1" applyFont="1" applyBorder="1" applyAlignment="1" applyProtection="1">
      <alignment horizontal="center" vertical="center"/>
      <protection hidden="1"/>
    </xf>
    <xf numFmtId="204" fontId="6" fillId="0" borderId="7" xfId="0" applyNumberFormat="1" applyFont="1" applyBorder="1" applyAlignment="1" applyProtection="1">
      <alignment horizontal="center" vertical="center"/>
      <protection hidden="1"/>
    </xf>
    <xf numFmtId="0" fontId="6" fillId="0" borderId="0" xfId="0" applyNumberFormat="1" applyFont="1" applyBorder="1" applyAlignment="1" applyProtection="1">
      <alignment horizontal="center" vertical="center"/>
      <protection hidden="1"/>
    </xf>
    <xf numFmtId="0" fontId="6" fillId="0" borderId="7" xfId="0" applyNumberFormat="1" applyFont="1" applyBorder="1" applyAlignment="1" applyProtection="1">
      <alignment horizontal="center" vertical="center"/>
      <protection hidden="1"/>
    </xf>
    <xf numFmtId="0" fontId="8" fillId="0" borderId="0" xfId="0" applyNumberFormat="1" applyFont="1" applyBorder="1" applyAlignment="1" applyProtection="1">
      <alignment horizontal="center" vertical="center"/>
      <protection hidden="1"/>
    </xf>
    <xf numFmtId="204" fontId="6" fillId="0" borderId="6" xfId="0" applyNumberFormat="1" applyFont="1" applyBorder="1" applyAlignment="1" applyProtection="1">
      <alignment horizontal="center" vertical="center"/>
      <protection hidden="1"/>
    </xf>
    <xf numFmtId="204" fontId="6" fillId="0" borderId="9" xfId="0" applyNumberFormat="1" applyFont="1" applyBorder="1" applyAlignment="1" applyProtection="1">
      <alignment horizontal="center" vertical="center"/>
      <protection hidden="1"/>
    </xf>
    <xf numFmtId="0" fontId="8" fillId="0" borderId="4" xfId="0" applyNumberFormat="1" applyFont="1" applyBorder="1" applyAlignment="1" applyProtection="1">
      <alignment horizontal="center" vertical="center"/>
      <protection hidden="1"/>
    </xf>
    <xf numFmtId="0" fontId="8" fillId="0" borderId="7" xfId="0" applyNumberFormat="1" applyFont="1" applyBorder="1" applyAlignment="1" applyProtection="1">
      <alignment horizontal="center" vertical="center"/>
      <protection hidden="1"/>
    </xf>
    <xf numFmtId="0" fontId="6" fillId="0" borderId="4" xfId="0" applyNumberFormat="1" applyFont="1" applyBorder="1" applyAlignment="1" applyProtection="1">
      <alignment horizontal="center" vertical="center"/>
      <protection hidden="1"/>
    </xf>
    <xf numFmtId="0" fontId="26" fillId="0" borderId="11" xfId="0" applyFont="1" applyFill="1" applyBorder="1" applyAlignment="1">
      <alignment horizontal="center"/>
    </xf>
    <xf numFmtId="0" fontId="1" fillId="0" borderId="0" xfId="0" applyFont="1" applyFill="1" applyAlignment="1">
      <alignment horizontal="center"/>
    </xf>
    <xf numFmtId="204" fontId="10" fillId="0" borderId="12" xfId="0" applyNumberFormat="1" applyFont="1" applyBorder="1" applyAlignment="1" applyProtection="1">
      <alignment horizontal="center" vertical="center"/>
      <protection hidden="1"/>
    </xf>
    <xf numFmtId="204" fontId="10" fillId="0" borderId="13" xfId="0" applyNumberFormat="1" applyFont="1" applyBorder="1" applyAlignment="1" applyProtection="1">
      <alignment horizontal="center" vertical="center"/>
      <protection hidden="1"/>
    </xf>
    <xf numFmtId="204" fontId="10" fillId="0" borderId="8" xfId="0" applyNumberFormat="1" applyFont="1" applyBorder="1" applyAlignment="1" applyProtection="1">
      <alignment horizontal="center" vertical="center"/>
      <protection hidden="1"/>
    </xf>
    <xf numFmtId="0" fontId="8" fillId="0" borderId="5" xfId="0" applyNumberFormat="1" applyFont="1" applyBorder="1" applyAlignment="1" applyProtection="1">
      <alignment horizontal="center" vertical="center"/>
      <protection hidden="1"/>
    </xf>
    <xf numFmtId="0" fontId="8" fillId="0" borderId="3" xfId="0" applyNumberFormat="1" applyFont="1" applyBorder="1" applyAlignment="1" applyProtection="1">
      <alignment horizontal="center" vertical="center"/>
      <protection hidden="1"/>
    </xf>
    <xf numFmtId="0" fontId="26" fillId="0" borderId="0" xfId="0" applyFont="1" applyFill="1" applyBorder="1" applyAlignment="1">
      <alignment horizontal="center"/>
    </xf>
    <xf numFmtId="0" fontId="20" fillId="0" borderId="10" xfId="0" applyFont="1" applyFill="1" applyBorder="1" applyAlignment="1">
      <alignment horizontal="center"/>
    </xf>
    <xf numFmtId="0" fontId="26" fillId="0" borderId="10" xfId="0" applyFont="1" applyFill="1" applyBorder="1" applyAlignment="1">
      <alignment horizontal="center"/>
    </xf>
    <xf numFmtId="0" fontId="20" fillId="0" borderId="11" xfId="0" applyFont="1" applyFill="1" applyBorder="1" applyAlignment="1">
      <alignment horizontal="center"/>
    </xf>
    <xf numFmtId="0" fontId="64" fillId="0" borderId="14" xfId="0" applyFont="1" applyFill="1" applyBorder="1" applyAlignment="1" applyProtection="1">
      <alignment horizontal="center" vertical="center" shrinkToFit="1"/>
      <protection hidden="1"/>
    </xf>
    <xf numFmtId="0" fontId="64" fillId="0" borderId="4" xfId="0" applyFont="1" applyFill="1" applyBorder="1" applyAlignment="1" applyProtection="1">
      <alignment horizontal="center" vertical="center" shrinkToFit="1"/>
      <protection hidden="1"/>
    </xf>
    <xf numFmtId="0" fontId="64" fillId="0" borderId="13" xfId="0" applyFont="1" applyFill="1" applyBorder="1" applyAlignment="1" applyProtection="1">
      <alignment horizontal="center" vertical="center"/>
      <protection hidden="1"/>
    </xf>
    <xf numFmtId="0" fontId="64" fillId="0" borderId="12" xfId="0" applyFont="1" applyFill="1" applyBorder="1" applyAlignment="1" applyProtection="1">
      <alignment horizontal="center" vertical="center"/>
      <protection hidden="1"/>
    </xf>
    <xf numFmtId="205" fontId="49" fillId="0" borderId="2" xfId="0" applyNumberFormat="1" applyFont="1" applyFill="1" applyBorder="1" applyAlignment="1" applyProtection="1">
      <alignment vertical="center"/>
      <protection hidden="1"/>
    </xf>
    <xf numFmtId="205" fontId="1" fillId="0" borderId="0" xfId="0" applyNumberFormat="1" applyFont="1" applyFill="1" applyBorder="1" applyAlignment="1" applyProtection="1">
      <alignment vertical="center"/>
      <protection hidden="1"/>
    </xf>
    <xf numFmtId="0" fontId="20" fillId="0" borderId="0" xfId="0" applyFont="1" applyFill="1" applyBorder="1" applyAlignment="1">
      <alignment horizontal="center"/>
    </xf>
    <xf numFmtId="0" fontId="64" fillId="0" borderId="14" xfId="0" applyFont="1" applyFill="1" applyBorder="1" applyAlignment="1" applyProtection="1">
      <alignment horizontal="center" vertical="center"/>
      <protection hidden="1"/>
    </xf>
    <xf numFmtId="0" fontId="63" fillId="0" borderId="15" xfId="0" applyFont="1" applyFill="1" applyBorder="1" applyAlignment="1" applyProtection="1">
      <alignment horizontal="center" vertical="center"/>
      <protection hidden="1"/>
    </xf>
    <xf numFmtId="0" fontId="64" fillId="0" borderId="15" xfId="0" applyFont="1" applyFill="1" applyBorder="1" applyAlignment="1" applyProtection="1">
      <alignment horizontal="center" vertical="center"/>
      <protection hidden="1"/>
    </xf>
    <xf numFmtId="0" fontId="63" fillId="0" borderId="14" xfId="0" applyFont="1" applyFill="1" applyBorder="1" applyAlignment="1" applyProtection="1">
      <alignment horizontal="center" vertical="center"/>
      <protection hidden="1"/>
    </xf>
    <xf numFmtId="0" fontId="64" fillId="0" borderId="4" xfId="0" applyFont="1" applyFill="1" applyBorder="1" applyAlignment="1" applyProtection="1">
      <alignment horizontal="center" vertical="center"/>
      <protection hidden="1"/>
    </xf>
    <xf numFmtId="0" fontId="64" fillId="0" borderId="5" xfId="0" applyFont="1" applyFill="1" applyBorder="1" applyAlignment="1" applyProtection="1">
      <alignment horizontal="center" vertical="center"/>
      <protection hidden="1"/>
    </xf>
    <xf numFmtId="0" fontId="63" fillId="0" borderId="16" xfId="0" applyFont="1" applyFill="1" applyBorder="1" applyAlignment="1" applyProtection="1">
      <alignment horizontal="center" vertical="center"/>
      <protection hidden="1"/>
    </xf>
    <xf numFmtId="0" fontId="64" fillId="0" borderId="16" xfId="0" applyFont="1" applyFill="1" applyBorder="1" applyAlignment="1" applyProtection="1">
      <alignment horizontal="center" vertical="center"/>
      <protection hidden="1"/>
    </xf>
    <xf numFmtId="0" fontId="64" fillId="0" borderId="17" xfId="0" applyFont="1" applyFill="1" applyBorder="1" applyAlignment="1" applyProtection="1">
      <alignment horizontal="center" vertical="center"/>
      <protection hidden="1"/>
    </xf>
    <xf numFmtId="0" fontId="64" fillId="0" borderId="9" xfId="15" applyFont="1" applyFill="1" applyBorder="1" applyAlignment="1" applyProtection="1">
      <alignment horizontal="center" vertical="center" wrapText="1"/>
      <protection hidden="1"/>
    </xf>
    <xf numFmtId="0" fontId="64" fillId="0" borderId="15" xfId="15" applyFont="1" applyFill="1" applyBorder="1" applyAlignment="1" applyProtection="1">
      <alignment horizontal="center" vertical="center" wrapText="1"/>
      <protection hidden="1"/>
    </xf>
    <xf numFmtId="0" fontId="64" fillId="0" borderId="7" xfId="15" applyFont="1" applyFill="1" applyBorder="1" applyAlignment="1" applyProtection="1">
      <alignment horizontal="center" vertical="center" wrapText="1"/>
      <protection hidden="1"/>
    </xf>
    <xf numFmtId="0" fontId="64" fillId="0" borderId="14" xfId="15" applyFont="1" applyFill="1" applyBorder="1" applyAlignment="1" applyProtection="1">
      <alignment horizontal="center" vertical="center" wrapText="1"/>
      <protection hidden="1"/>
    </xf>
    <xf numFmtId="0" fontId="63" fillId="0" borderId="3" xfId="15" applyFont="1" applyFill="1" applyBorder="1" applyAlignment="1" applyProtection="1">
      <alignment horizontal="center" vertical="center" wrapText="1"/>
      <protection hidden="1"/>
    </xf>
    <xf numFmtId="0" fontId="64" fillId="0" borderId="17" xfId="15" applyFont="1" applyFill="1" applyBorder="1" applyAlignment="1" applyProtection="1">
      <alignment horizontal="center" vertical="center" wrapText="1"/>
      <protection hidden="1"/>
    </xf>
    <xf numFmtId="0" fontId="16" fillId="0" borderId="15" xfId="0" applyFont="1" applyFill="1" applyBorder="1" applyAlignment="1" applyProtection="1">
      <alignment horizontal="center" vertical="center" shrinkToFit="1"/>
      <protection hidden="1"/>
    </xf>
    <xf numFmtId="0" fontId="16" fillId="0" borderId="6" xfId="0" applyFont="1" applyFill="1" applyBorder="1" applyAlignment="1" applyProtection="1">
      <alignment horizontal="center" vertical="center" shrinkToFit="1"/>
      <protection hidden="1"/>
    </xf>
    <xf numFmtId="0" fontId="16" fillId="0" borderId="8" xfId="0" applyFont="1" applyFill="1" applyBorder="1" applyAlignment="1" applyProtection="1">
      <alignment horizontal="center" vertical="center"/>
      <protection hidden="1"/>
    </xf>
    <xf numFmtId="205" fontId="49" fillId="0" borderId="0" xfId="0" applyNumberFormat="1" applyFont="1" applyFill="1" applyAlignment="1" applyProtection="1">
      <alignment vertical="center"/>
      <protection hidden="1"/>
    </xf>
    <xf numFmtId="0" fontId="49" fillId="0" borderId="0" xfId="0" applyFont="1" applyFill="1" applyBorder="1" applyAlignment="1" applyProtection="1">
      <alignment horizontal="center" vertical="center"/>
      <protection hidden="1"/>
    </xf>
    <xf numFmtId="205" fontId="49" fillId="0" borderId="0" xfId="0" applyNumberFormat="1" applyFont="1" applyFill="1" applyAlignment="1" applyProtection="1">
      <alignment horizontal="center" vertical="center"/>
      <protection hidden="1"/>
    </xf>
    <xf numFmtId="205" fontId="49" fillId="0" borderId="0" xfId="0" applyNumberFormat="1" applyFont="1" applyFill="1" applyBorder="1" applyAlignment="1" applyProtection="1">
      <alignment vertical="center"/>
      <protection hidden="1"/>
    </xf>
    <xf numFmtId="205" fontId="49" fillId="0" borderId="0" xfId="0" applyNumberFormat="1" applyFont="1" applyFill="1" applyBorder="1" applyAlignment="1" applyProtection="1">
      <alignment horizontal="center" vertical="center"/>
      <protection hidden="1"/>
    </xf>
    <xf numFmtId="0" fontId="16" fillId="0" borderId="4" xfId="0" applyFont="1" applyFill="1" applyBorder="1" applyAlignment="1" applyProtection="1">
      <alignment horizontal="center" vertical="center" shrinkToFit="1"/>
      <protection hidden="1"/>
    </xf>
    <xf numFmtId="0" fontId="47" fillId="0" borderId="1" xfId="0" applyFont="1" applyFill="1" applyBorder="1" applyAlignment="1" applyProtection="1">
      <alignment horizontal="center" vertical="center"/>
      <protection hidden="1"/>
    </xf>
    <xf numFmtId="0" fontId="50" fillId="0" borderId="0" xfId="0"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protection hidden="1"/>
    </xf>
    <xf numFmtId="0" fontId="51" fillId="0" borderId="0" xfId="0"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center" vertical="center"/>
      <protection hidden="1"/>
    </xf>
    <xf numFmtId="0" fontId="58" fillId="0" borderId="2" xfId="0" applyFont="1" applyFill="1" applyBorder="1"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205" fontId="16" fillId="0" borderId="0" xfId="0" applyNumberFormat="1" applyFont="1" applyFill="1" applyAlignment="1" applyProtection="1">
      <alignment horizontal="center" vertical="center"/>
      <protection hidden="1"/>
    </xf>
    <xf numFmtId="0" fontId="43" fillId="0" borderId="16" xfId="0" applyFont="1" applyFill="1" applyBorder="1" applyAlignment="1" applyProtection="1">
      <alignment horizontal="center" vertical="center"/>
      <protection hidden="1"/>
    </xf>
    <xf numFmtId="0" fontId="16" fillId="0" borderId="16" xfId="0" applyFont="1" applyFill="1" applyBorder="1" applyAlignment="1" applyProtection="1">
      <alignment horizontal="center" vertical="center"/>
      <protection hidden="1"/>
    </xf>
    <xf numFmtId="0" fontId="16" fillId="0" borderId="12" xfId="0" applyFont="1" applyFill="1" applyBorder="1" applyAlignment="1" applyProtection="1">
      <alignment horizontal="center" vertical="center"/>
      <protection hidden="1"/>
    </xf>
    <xf numFmtId="0" fontId="16" fillId="0" borderId="17" xfId="0" applyFont="1" applyFill="1" applyBorder="1" applyAlignment="1" applyProtection="1">
      <alignment horizontal="center" vertical="center"/>
      <protection hidden="1"/>
    </xf>
    <xf numFmtId="0" fontId="16" fillId="0" borderId="5" xfId="0" applyFont="1" applyFill="1" applyBorder="1" applyAlignment="1" applyProtection="1">
      <alignment horizontal="center" vertical="center"/>
      <protection hidden="1"/>
    </xf>
    <xf numFmtId="0" fontId="43" fillId="0" borderId="0" xfId="15" applyFont="1" applyFill="1" applyBorder="1" applyAlignment="1" applyProtection="1">
      <alignment horizontal="center" vertical="center"/>
      <protection hidden="1"/>
    </xf>
    <xf numFmtId="0" fontId="16" fillId="0" borderId="0" xfId="15" applyFont="1" applyFill="1" applyBorder="1" applyAlignment="1" applyProtection="1">
      <alignment horizontal="center" vertical="center"/>
      <protection hidden="1"/>
    </xf>
    <xf numFmtId="0" fontId="43" fillId="0" borderId="14" xfId="0" applyFont="1" applyFill="1" applyBorder="1" applyAlignment="1" applyProtection="1">
      <alignment horizontal="center" vertical="center"/>
      <protection hidden="1"/>
    </xf>
    <xf numFmtId="0" fontId="16" fillId="0" borderId="14" xfId="0" applyFont="1" applyFill="1" applyBorder="1" applyAlignment="1" applyProtection="1">
      <alignment horizontal="center" vertical="center"/>
      <protection hidden="1"/>
    </xf>
    <xf numFmtId="0" fontId="16" fillId="0" borderId="4" xfId="0" applyFont="1" applyFill="1" applyBorder="1" applyAlignment="1" applyProtection="1">
      <alignment horizontal="center" vertical="center"/>
      <protection hidden="1"/>
    </xf>
    <xf numFmtId="0" fontId="16" fillId="0" borderId="0" xfId="15" applyFont="1" applyFill="1" applyBorder="1" applyAlignment="1" applyProtection="1">
      <alignment horizontal="center" vertical="center" shrinkToFit="1"/>
      <protection hidden="1"/>
    </xf>
    <xf numFmtId="0" fontId="16" fillId="0" borderId="14" xfId="0" applyFont="1" applyFill="1" applyBorder="1" applyAlignment="1" applyProtection="1">
      <alignment horizontal="center" vertical="center" shrinkToFit="1"/>
      <protection hidden="1"/>
    </xf>
    <xf numFmtId="0" fontId="6" fillId="0" borderId="8" xfId="0" applyFont="1" applyBorder="1" applyAlignment="1" applyProtection="1">
      <alignment horizontal="center" vertical="center"/>
      <protection hidden="1"/>
    </xf>
    <xf numFmtId="204" fontId="8" fillId="0" borderId="12" xfId="0" applyNumberFormat="1" applyFont="1" applyBorder="1" applyAlignment="1" applyProtection="1">
      <alignment horizontal="center" vertical="center"/>
      <protection hidden="1"/>
    </xf>
    <xf numFmtId="204" fontId="8" fillId="0" borderId="8" xfId="0" applyNumberFormat="1" applyFont="1" applyBorder="1" applyAlignment="1" applyProtection="1">
      <alignment horizontal="center" vertical="center"/>
      <protection hidden="1"/>
    </xf>
    <xf numFmtId="204" fontId="8" fillId="0" borderId="13" xfId="0" applyNumberFormat="1" applyFont="1" applyBorder="1" applyAlignment="1" applyProtection="1">
      <alignment horizontal="center" vertical="center"/>
      <protection hidden="1"/>
    </xf>
    <xf numFmtId="204" fontId="8" fillId="0" borderId="5" xfId="0" applyNumberFormat="1" applyFont="1" applyBorder="1" applyAlignment="1" applyProtection="1">
      <alignment horizontal="center" vertical="center"/>
      <protection hidden="1"/>
    </xf>
    <xf numFmtId="204" fontId="8" fillId="0" borderId="3" xfId="0" applyNumberFormat="1" applyFont="1" applyBorder="1" applyAlignment="1" applyProtection="1">
      <alignment horizontal="center" vertical="center"/>
      <protection hidden="1"/>
    </xf>
    <xf numFmtId="204" fontId="6" fillId="0" borderId="4" xfId="0" applyNumberFormat="1" applyFont="1" applyBorder="1" applyAlignment="1" applyProtection="1" quotePrefix="1">
      <alignment horizontal="center" vertical="center"/>
      <protection hidden="1"/>
    </xf>
    <xf numFmtId="204" fontId="6" fillId="0" borderId="7" xfId="0" applyNumberFormat="1" applyFont="1" applyBorder="1" applyAlignment="1" applyProtection="1" quotePrefix="1">
      <alignment horizontal="center" vertical="center"/>
      <protection hidden="1"/>
    </xf>
    <xf numFmtId="0" fontId="6" fillId="0" borderId="6" xfId="0" applyNumberFormat="1" applyFont="1" applyBorder="1" applyAlignment="1" applyProtection="1">
      <alignment horizontal="center" vertical="center"/>
      <protection hidden="1"/>
    </xf>
    <xf numFmtId="0" fontId="6" fillId="0" borderId="9" xfId="0" applyNumberFormat="1" applyFont="1" applyBorder="1" applyAlignment="1" applyProtection="1">
      <alignment horizontal="center" vertical="center"/>
      <protection hidden="1"/>
    </xf>
    <xf numFmtId="0" fontId="6" fillId="0" borderId="6" xfId="0" applyNumberFormat="1" applyFont="1" applyBorder="1" applyAlignment="1" applyProtection="1">
      <alignment vertical="center"/>
      <protection hidden="1"/>
    </xf>
    <xf numFmtId="0" fontId="6" fillId="0" borderId="9" xfId="0" applyNumberFormat="1" applyFont="1" applyBorder="1" applyAlignment="1" applyProtection="1">
      <alignment vertical="center"/>
      <protection hidden="1"/>
    </xf>
    <xf numFmtId="0" fontId="6" fillId="0" borderId="0" xfId="15" applyNumberFormat="1" applyFont="1" applyFill="1" applyBorder="1" applyAlignment="1" applyProtection="1">
      <alignment horizontal="center" vertical="center"/>
      <protection hidden="1"/>
    </xf>
    <xf numFmtId="0" fontId="6" fillId="0" borderId="7" xfId="15" applyNumberFormat="1" applyFont="1" applyFill="1" applyBorder="1" applyAlignment="1" applyProtection="1">
      <alignment horizontal="center" vertical="center"/>
      <protection hidden="1"/>
    </xf>
    <xf numFmtId="0" fontId="8" fillId="0" borderId="12" xfId="0" applyNumberFormat="1" applyFont="1" applyBorder="1" applyAlignment="1" applyProtection="1">
      <alignment horizontal="center" vertical="center"/>
      <protection hidden="1"/>
    </xf>
    <xf numFmtId="0" fontId="8" fillId="0" borderId="8" xfId="0" applyNumberFormat="1" applyFont="1" applyBorder="1" applyAlignment="1" applyProtection="1">
      <alignment horizontal="center" vertical="center"/>
      <protection hidden="1"/>
    </xf>
    <xf numFmtId="0" fontId="8" fillId="0" borderId="0" xfId="15" applyNumberFormat="1" applyFont="1" applyFill="1" applyBorder="1" applyAlignment="1" applyProtection="1">
      <alignment horizontal="center" vertical="center"/>
      <protection hidden="1"/>
    </xf>
    <xf numFmtId="0" fontId="8" fillId="0" borderId="7" xfId="15" applyNumberFormat="1" applyFont="1" applyFill="1" applyBorder="1" applyAlignment="1" applyProtection="1">
      <alignment horizontal="center" vertical="center"/>
      <protection hidden="1"/>
    </xf>
    <xf numFmtId="209" fontId="8" fillId="0" borderId="1" xfId="15" applyNumberFormat="1" applyFont="1" applyFill="1" applyBorder="1" applyAlignment="1" applyProtection="1">
      <alignment horizontal="center" vertical="center" wrapText="1"/>
      <protection hidden="1"/>
    </xf>
    <xf numFmtId="209" fontId="8" fillId="0" borderId="3" xfId="0" applyNumberFormat="1" applyFont="1" applyBorder="1" applyAlignment="1" applyProtection="1">
      <alignment vertical="center" wrapText="1"/>
      <protection hidden="1"/>
    </xf>
    <xf numFmtId="209" fontId="8" fillId="0" borderId="0" xfId="0" applyNumberFormat="1" applyFont="1" applyAlignment="1" applyProtection="1">
      <alignment vertical="center" wrapText="1"/>
      <protection hidden="1"/>
    </xf>
    <xf numFmtId="209" fontId="8" fillId="0" borderId="7" xfId="0" applyNumberFormat="1" applyFont="1" applyBorder="1" applyAlignment="1" applyProtection="1">
      <alignment vertical="center" wrapText="1"/>
      <protection hidden="1"/>
    </xf>
    <xf numFmtId="209" fontId="8" fillId="0" borderId="2" xfId="0" applyNumberFormat="1" applyFont="1" applyBorder="1" applyAlignment="1" applyProtection="1">
      <alignment vertical="center" wrapText="1"/>
      <protection hidden="1"/>
    </xf>
    <xf numFmtId="209" fontId="8" fillId="0" borderId="9" xfId="0" applyNumberFormat="1" applyFont="1" applyBorder="1" applyAlignment="1" applyProtection="1">
      <alignment vertical="center" wrapText="1"/>
      <protection hidden="1"/>
    </xf>
    <xf numFmtId="204" fontId="8" fillId="0" borderId="4" xfId="0" applyNumberFormat="1" applyFont="1" applyBorder="1" applyAlignment="1" applyProtection="1">
      <alignment horizontal="center" vertical="center" wrapText="1"/>
      <protection hidden="1"/>
    </xf>
    <xf numFmtId="204" fontId="6" fillId="0" borderId="7" xfId="0" applyNumberFormat="1" applyFont="1" applyBorder="1" applyAlignment="1" applyProtection="1">
      <alignment horizontal="center" vertical="center" wrapText="1"/>
      <protection hidden="1"/>
    </xf>
    <xf numFmtId="204" fontId="8" fillId="0" borderId="6" xfId="0" applyNumberFormat="1" applyFont="1" applyBorder="1" applyAlignment="1" applyProtection="1">
      <alignment horizontal="center" vertical="center" wrapText="1"/>
      <protection hidden="1"/>
    </xf>
    <xf numFmtId="204" fontId="8" fillId="0" borderId="9" xfId="0" applyNumberFormat="1" applyFont="1" applyBorder="1" applyAlignment="1" applyProtection="1">
      <alignment horizontal="center" vertical="center" wrapText="1"/>
      <protection hidden="1"/>
    </xf>
    <xf numFmtId="204" fontId="6" fillId="0" borderId="4" xfId="0" applyNumberFormat="1" applyFont="1" applyBorder="1" applyAlignment="1" applyProtection="1">
      <alignment horizontal="center" vertical="center" wrapText="1"/>
      <protection hidden="1"/>
    </xf>
    <xf numFmtId="204" fontId="6" fillId="0" borderId="0" xfId="0" applyNumberFormat="1" applyFont="1" applyBorder="1" applyAlignment="1" applyProtection="1">
      <alignment horizontal="center" vertical="center" wrapText="1"/>
      <protection hidden="1"/>
    </xf>
    <xf numFmtId="204" fontId="8" fillId="0" borderId="2" xfId="0" applyNumberFormat="1" applyFont="1" applyBorder="1" applyAlignment="1" applyProtection="1">
      <alignment horizontal="center" vertical="center" wrapText="1"/>
      <protection hidden="1"/>
    </xf>
    <xf numFmtId="209" fontId="6" fillId="0" borderId="8" xfId="0" applyNumberFormat="1" applyFont="1" applyBorder="1" applyAlignment="1" applyProtection="1">
      <alignment horizontal="center" vertical="center"/>
      <protection hidden="1"/>
    </xf>
    <xf numFmtId="209" fontId="6" fillId="0" borderId="13" xfId="0" applyNumberFormat="1" applyFont="1" applyBorder="1" applyAlignment="1" applyProtection="1">
      <alignment horizontal="center" vertical="center"/>
      <protection hidden="1"/>
    </xf>
    <xf numFmtId="204" fontId="6" fillId="0" borderId="12" xfId="0" applyNumberFormat="1" applyFont="1" applyBorder="1" applyAlignment="1" applyProtection="1">
      <alignment horizontal="center" vertical="center"/>
      <protection hidden="1"/>
    </xf>
    <xf numFmtId="204" fontId="6" fillId="0" borderId="8" xfId="0" applyNumberFormat="1" applyFont="1" applyBorder="1" applyAlignment="1" applyProtection="1">
      <alignment horizontal="center" vertical="center"/>
      <protection hidden="1"/>
    </xf>
    <xf numFmtId="209" fontId="0" fillId="0" borderId="3" xfId="0" applyNumberFormat="1" applyBorder="1" applyAlignment="1" applyProtection="1">
      <alignment vertical="center" wrapText="1"/>
      <protection hidden="1"/>
    </xf>
    <xf numFmtId="209" fontId="0" fillId="0" borderId="0" xfId="0" applyNumberFormat="1" applyAlignment="1" applyProtection="1">
      <alignment vertical="center" wrapText="1"/>
      <protection hidden="1"/>
    </xf>
    <xf numFmtId="209" fontId="0" fillId="0" borderId="7" xfId="0" applyNumberFormat="1" applyBorder="1" applyAlignment="1" applyProtection="1">
      <alignment vertical="center" wrapText="1"/>
      <protection hidden="1"/>
    </xf>
    <xf numFmtId="209" fontId="0" fillId="0" borderId="2" xfId="0" applyNumberFormat="1" applyBorder="1" applyAlignment="1" applyProtection="1">
      <alignment vertical="center" wrapText="1"/>
      <protection hidden="1"/>
    </xf>
    <xf numFmtId="209" fontId="0" fillId="0" borderId="9" xfId="0" applyNumberFormat="1" applyBorder="1" applyAlignment="1" applyProtection="1">
      <alignment vertical="center" wrapText="1"/>
      <protection hidden="1"/>
    </xf>
    <xf numFmtId="204" fontId="6" fillId="0" borderId="5" xfId="0" applyNumberFormat="1" applyFont="1" applyBorder="1" applyAlignment="1" applyProtection="1" quotePrefix="1">
      <alignment horizontal="center" vertical="center" shrinkToFit="1"/>
      <protection hidden="1"/>
    </xf>
    <xf numFmtId="204" fontId="6" fillId="0" borderId="1" xfId="0" applyNumberFormat="1" applyFont="1" applyBorder="1" applyAlignment="1" applyProtection="1" quotePrefix="1">
      <alignment horizontal="center" vertical="center" shrinkToFit="1"/>
      <protection hidden="1"/>
    </xf>
    <xf numFmtId="204" fontId="8" fillId="0" borderId="5" xfId="0" applyNumberFormat="1" applyFont="1" applyBorder="1" applyAlignment="1" applyProtection="1">
      <alignment horizontal="center" vertical="center" wrapText="1"/>
      <protection hidden="1"/>
    </xf>
    <xf numFmtId="204" fontId="6" fillId="0" borderId="3" xfId="0" applyNumberFormat="1" applyFont="1" applyBorder="1" applyAlignment="1" applyProtection="1">
      <alignment horizontal="center" vertical="center" wrapText="1"/>
      <protection hidden="1"/>
    </xf>
    <xf numFmtId="204" fontId="0" fillId="0" borderId="6" xfId="0" applyNumberFormat="1" applyBorder="1" applyAlignment="1" applyProtection="1">
      <alignment horizontal="center" vertical="center" wrapText="1"/>
      <protection hidden="1"/>
    </xf>
    <xf numFmtId="204" fontId="0" fillId="0" borderId="9" xfId="0" applyNumberFormat="1" applyBorder="1" applyAlignment="1" applyProtection="1">
      <alignment horizontal="center" vertical="center" wrapText="1"/>
      <protection hidden="1"/>
    </xf>
    <xf numFmtId="204" fontId="6" fillId="0" borderId="5" xfId="0" applyNumberFormat="1" applyFont="1" applyBorder="1" applyAlignment="1" applyProtection="1">
      <alignment horizontal="center" vertical="center" wrapText="1"/>
      <protection hidden="1"/>
    </xf>
    <xf numFmtId="209" fontId="23" fillId="0" borderId="2" xfId="15" applyNumberFormat="1" applyFont="1" applyFill="1" applyBorder="1" applyAlignment="1" applyProtection="1">
      <alignment horizontal="center" vertical="center" wrapText="1"/>
      <protection hidden="1"/>
    </xf>
    <xf numFmtId="209" fontId="23" fillId="0" borderId="9" xfId="15" applyNumberFormat="1" applyFont="1" applyFill="1" applyBorder="1" applyAlignment="1" applyProtection="1">
      <alignment horizontal="center" vertical="center" wrapText="1"/>
      <protection hidden="1"/>
    </xf>
    <xf numFmtId="204" fontId="23" fillId="0" borderId="0" xfId="0" applyNumberFormat="1" applyFont="1" applyAlignment="1" applyProtection="1">
      <alignment vertical="center"/>
      <protection hidden="1"/>
    </xf>
    <xf numFmtId="209" fontId="23" fillId="0" borderId="0" xfId="0" applyNumberFormat="1" applyFont="1" applyAlignment="1" applyProtection="1">
      <alignment vertical="center"/>
      <protection hidden="1"/>
    </xf>
    <xf numFmtId="205" fontId="23" fillId="0" borderId="0" xfId="0" applyNumberFormat="1" applyFont="1" applyAlignment="1" applyProtection="1">
      <alignment vertical="center"/>
      <protection hidden="1"/>
    </xf>
    <xf numFmtId="204" fontId="23" fillId="0" borderId="15" xfId="0" applyNumberFormat="1" applyFont="1" applyBorder="1" applyAlignment="1" applyProtection="1">
      <alignment horizontal="center" vertical="center" wrapText="1"/>
      <protection hidden="1"/>
    </xf>
    <xf numFmtId="204" fontId="23" fillId="0" borderId="15" xfId="0" applyNumberFormat="1" applyFont="1" applyBorder="1" applyAlignment="1" applyProtection="1">
      <alignment horizontal="center" vertical="center"/>
      <protection hidden="1"/>
    </xf>
    <xf numFmtId="204" fontId="23" fillId="0" borderId="2" xfId="0" applyNumberFormat="1" applyFont="1" applyBorder="1" applyAlignment="1" applyProtection="1">
      <alignment vertical="center"/>
      <protection hidden="1"/>
    </xf>
    <xf numFmtId="0" fontId="27" fillId="0" borderId="1" xfId="15" applyFont="1" applyFill="1" applyBorder="1" applyAlignment="1" applyProtection="1">
      <alignment horizontal="center" vertical="center" wrapText="1"/>
      <protection hidden="1"/>
    </xf>
    <xf numFmtId="0" fontId="27" fillId="0" borderId="3" xfId="15" applyFont="1" applyFill="1" applyBorder="1" applyAlignment="1" applyProtection="1">
      <alignment horizontal="center" vertical="center" wrapText="1"/>
      <protection hidden="1"/>
    </xf>
    <xf numFmtId="0" fontId="27" fillId="0" borderId="0" xfId="15" applyFont="1" applyFill="1" applyBorder="1" applyAlignment="1" applyProtection="1">
      <alignment horizontal="center" vertical="center" wrapText="1"/>
      <protection hidden="1"/>
    </xf>
    <xf numFmtId="0" fontId="27" fillId="0" borderId="7" xfId="15" applyFont="1" applyFill="1" applyBorder="1" applyAlignment="1" applyProtection="1">
      <alignment horizontal="center" vertical="center" wrapText="1"/>
      <protection hidden="1"/>
    </xf>
    <xf numFmtId="204" fontId="27" fillId="0" borderId="14" xfId="0" applyNumberFormat="1" applyFont="1" applyBorder="1" applyAlignment="1" applyProtection="1">
      <alignment horizontal="center" vertical="center"/>
      <protection hidden="1"/>
    </xf>
    <xf numFmtId="204" fontId="23" fillId="0" borderId="14" xfId="0" applyNumberFormat="1" applyFont="1" applyBorder="1" applyAlignment="1" applyProtection="1">
      <alignment horizontal="center" vertical="center"/>
      <protection hidden="1"/>
    </xf>
    <xf numFmtId="204" fontId="27" fillId="0" borderId="12" xfId="0" applyNumberFormat="1" applyFont="1" applyBorder="1" applyAlignment="1" applyProtection="1">
      <alignment horizontal="center" vertical="center"/>
      <protection hidden="1"/>
    </xf>
    <xf numFmtId="204" fontId="27" fillId="0" borderId="8" xfId="0" applyNumberFormat="1" applyFont="1" applyBorder="1" applyAlignment="1" applyProtection="1">
      <alignment horizontal="center" vertical="center"/>
      <protection hidden="1"/>
    </xf>
    <xf numFmtId="204" fontId="23" fillId="0" borderId="4" xfId="0" applyNumberFormat="1" applyFont="1" applyBorder="1" applyAlignment="1" applyProtection="1">
      <alignment horizontal="center" vertical="center"/>
      <protection hidden="1"/>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9" xfId="0" applyFont="1" applyBorder="1" applyAlignment="1">
      <alignment horizontal="center" vertical="center"/>
    </xf>
    <xf numFmtId="204" fontId="23" fillId="0" borderId="6" xfId="0" applyNumberFormat="1" applyFont="1" applyBorder="1" applyAlignment="1" applyProtection="1">
      <alignment horizontal="center" vertical="center"/>
      <protection hidden="1"/>
    </xf>
    <xf numFmtId="204" fontId="23" fillId="0" borderId="2" xfId="0" applyNumberFormat="1" applyFont="1" applyBorder="1" applyAlignment="1" applyProtection="1">
      <alignment horizontal="center" vertical="center"/>
      <protection hidden="1"/>
    </xf>
    <xf numFmtId="204" fontId="23" fillId="0" borderId="9" xfId="0" applyNumberFormat="1" applyFont="1" applyBorder="1" applyAlignment="1" applyProtection="1">
      <alignment horizontal="center" vertical="center"/>
      <protection hidden="1"/>
    </xf>
    <xf numFmtId="204" fontId="23" fillId="0" borderId="6" xfId="0" applyNumberFormat="1" applyFont="1" applyBorder="1" applyAlignment="1" applyProtection="1">
      <alignment horizontal="center" vertical="center" shrinkToFit="1"/>
      <protection hidden="1"/>
    </xf>
    <xf numFmtId="204" fontId="23" fillId="0" borderId="2" xfId="0" applyNumberFormat="1" applyFont="1" applyBorder="1" applyAlignment="1" applyProtection="1">
      <alignment horizontal="center" vertical="center" shrinkToFit="1"/>
      <protection hidden="1"/>
    </xf>
    <xf numFmtId="204" fontId="23" fillId="0" borderId="9" xfId="0" applyNumberFormat="1" applyFont="1" applyBorder="1" applyAlignment="1" applyProtection="1">
      <alignment horizontal="center" vertical="center" shrinkToFit="1"/>
      <protection hidden="1"/>
    </xf>
    <xf numFmtId="0" fontId="23" fillId="0" borderId="8" xfId="0" applyFont="1" applyBorder="1" applyAlignment="1" applyProtection="1">
      <alignment horizontal="center" vertical="center"/>
      <protection hidden="1"/>
    </xf>
    <xf numFmtId="0" fontId="23" fillId="0" borderId="13" xfId="0" applyFont="1" applyBorder="1" applyAlignment="1" applyProtection="1">
      <alignment horizontal="center" vertical="center"/>
      <protection hidden="1"/>
    </xf>
    <xf numFmtId="0" fontId="23" fillId="0" borderId="16" xfId="0" applyFont="1" applyBorder="1" applyAlignment="1" applyProtection="1">
      <alignment horizontal="center" vertical="center"/>
      <protection hidden="1"/>
    </xf>
    <xf numFmtId="0" fontId="23" fillId="0" borderId="12" xfId="0" applyFont="1" applyBorder="1" applyAlignment="1" applyProtection="1">
      <alignment horizontal="center" vertical="center"/>
      <protection hidden="1"/>
    </xf>
    <xf numFmtId="205" fontId="23" fillId="0" borderId="2" xfId="0" applyNumberFormat="1" applyFont="1" applyBorder="1" applyAlignment="1" applyProtection="1">
      <alignment vertical="center"/>
      <protection hidden="1"/>
    </xf>
    <xf numFmtId="209" fontId="27" fillId="0" borderId="1" xfId="15" applyNumberFormat="1" applyFont="1" applyFill="1" applyBorder="1" applyAlignment="1" applyProtection="1">
      <alignment horizontal="center" vertical="center" wrapText="1"/>
      <protection hidden="1"/>
    </xf>
    <xf numFmtId="209" fontId="27" fillId="0" borderId="3" xfId="15" applyNumberFormat="1" applyFont="1" applyFill="1" applyBorder="1" applyAlignment="1" applyProtection="1">
      <alignment horizontal="center" vertical="center" wrapText="1"/>
      <protection hidden="1"/>
    </xf>
    <xf numFmtId="204" fontId="27" fillId="0" borderId="17" xfId="0" applyNumberFormat="1" applyFont="1" applyBorder="1" applyAlignment="1" applyProtection="1">
      <alignment horizontal="center" vertical="center"/>
      <protection hidden="1"/>
    </xf>
    <xf numFmtId="204" fontId="23" fillId="0" borderId="17" xfId="0" applyNumberFormat="1" applyFont="1" applyBorder="1" applyAlignment="1" applyProtection="1">
      <alignment horizontal="center" vertical="center"/>
      <protection hidden="1"/>
    </xf>
    <xf numFmtId="209" fontId="23" fillId="0" borderId="0" xfId="15" applyNumberFormat="1" applyFont="1" applyFill="1" applyBorder="1" applyAlignment="1" applyProtection="1">
      <alignment horizontal="center" vertical="center" wrapText="1"/>
      <protection hidden="1"/>
    </xf>
    <xf numFmtId="209" fontId="23" fillId="0" borderId="7" xfId="15" applyNumberFormat="1" applyFont="1" applyFill="1" applyBorder="1" applyAlignment="1" applyProtection="1">
      <alignment horizontal="center" vertical="center" wrapText="1"/>
      <protection hidden="1"/>
    </xf>
    <xf numFmtId="204" fontId="23" fillId="0" borderId="14" xfId="0" applyNumberFormat="1" applyFont="1" applyBorder="1" applyAlignment="1" applyProtection="1">
      <alignment horizontal="center" vertical="center" wrapText="1"/>
      <protection hidden="1"/>
    </xf>
    <xf numFmtId="204" fontId="23" fillId="0" borderId="5" xfId="0" applyNumberFormat="1" applyFont="1" applyBorder="1" applyAlignment="1" applyProtection="1">
      <alignment horizontal="center" vertical="center"/>
      <protection hidden="1"/>
    </xf>
    <xf numFmtId="209" fontId="23" fillId="0" borderId="8" xfId="0" applyNumberFormat="1" applyFont="1" applyBorder="1" applyAlignment="1" applyProtection="1">
      <alignment horizontal="center" vertical="center"/>
      <protection hidden="1"/>
    </xf>
    <xf numFmtId="209" fontId="23" fillId="0" borderId="13" xfId="0" applyNumberFormat="1" applyFont="1" applyBorder="1" applyAlignment="1" applyProtection="1">
      <alignment horizontal="center" vertical="center"/>
      <protection hidden="1"/>
    </xf>
    <xf numFmtId="209" fontId="23" fillId="0" borderId="2" xfId="0" applyNumberFormat="1" applyFont="1" applyBorder="1" applyAlignment="1" applyProtection="1">
      <alignment vertical="center"/>
      <protection hidden="1"/>
    </xf>
    <xf numFmtId="204" fontId="23" fillId="0" borderId="0" xfId="0" applyNumberFormat="1" applyFont="1" applyBorder="1" applyAlignment="1" applyProtection="1">
      <alignment vertical="center"/>
      <protection hidden="1"/>
    </xf>
    <xf numFmtId="205" fontId="32" fillId="0" borderId="0" xfId="0" applyNumberFormat="1" applyFont="1" applyFill="1" applyAlignment="1" applyProtection="1">
      <alignment vertical="center"/>
      <protection hidden="1"/>
    </xf>
    <xf numFmtId="204" fontId="32" fillId="0" borderId="0" xfId="0" applyNumberFormat="1" applyFont="1" applyFill="1" applyAlignment="1" applyProtection="1">
      <alignment vertical="center"/>
      <protection hidden="1"/>
    </xf>
    <xf numFmtId="208" fontId="2" fillId="0" borderId="4" xfId="0" applyNumberFormat="1" applyFont="1" applyFill="1" applyBorder="1" applyAlignment="1" applyProtection="1">
      <alignment horizontal="center" vertical="center"/>
      <protection hidden="1"/>
    </xf>
    <xf numFmtId="208" fontId="32" fillId="0" borderId="7" xfId="0" applyNumberFormat="1"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2" fillId="0" borderId="7" xfId="0" applyFont="1" applyFill="1" applyBorder="1" applyAlignment="1" applyProtection="1">
      <alignment horizontal="center" vertical="center"/>
      <protection hidden="1"/>
    </xf>
    <xf numFmtId="0" fontId="32" fillId="0" borderId="4" xfId="0" applyFont="1" applyFill="1" applyBorder="1" applyAlignment="1" applyProtection="1">
      <alignment horizontal="center" vertical="center"/>
      <protection hidden="1"/>
    </xf>
    <xf numFmtId="0" fontId="32" fillId="0" borderId="12" xfId="0" applyFont="1" applyFill="1" applyBorder="1" applyAlignment="1" applyProtection="1">
      <alignment horizontal="center" vertical="center"/>
      <protection hidden="1"/>
    </xf>
    <xf numFmtId="0" fontId="32" fillId="0" borderId="13" xfId="0" applyFont="1" applyFill="1" applyBorder="1" applyAlignment="1" applyProtection="1">
      <alignment horizontal="center" vertical="center"/>
      <protection hidden="1"/>
    </xf>
    <xf numFmtId="0" fontId="32" fillId="0" borderId="8" xfId="0" applyFont="1" applyFill="1" applyBorder="1" applyAlignment="1" applyProtection="1">
      <alignment horizontal="center" vertical="center"/>
      <protection hidden="1"/>
    </xf>
    <xf numFmtId="208" fontId="32" fillId="0" borderId="4" xfId="0" applyNumberFormat="1" applyFont="1" applyFill="1" applyBorder="1" applyAlignment="1" applyProtection="1">
      <alignment horizontal="center" vertical="center"/>
      <protection hidden="1"/>
    </xf>
    <xf numFmtId="208" fontId="32" fillId="0" borderId="0" xfId="0" applyNumberFormat="1" applyFont="1" applyFill="1" applyBorder="1" applyAlignment="1" applyProtection="1">
      <alignment horizontal="center" vertical="center"/>
      <protection hidden="1"/>
    </xf>
    <xf numFmtId="208" fontId="2" fillId="0" borderId="8" xfId="0" applyNumberFormat="1" applyFont="1" applyFill="1" applyBorder="1" applyAlignment="1" applyProtection="1" quotePrefix="1">
      <alignment horizontal="center" vertical="center"/>
      <protection hidden="1"/>
    </xf>
    <xf numFmtId="208" fontId="32" fillId="0" borderId="8" xfId="0" applyNumberFormat="1" applyFont="1" applyFill="1" applyBorder="1" applyAlignment="1" applyProtection="1" quotePrefix="1">
      <alignment horizontal="center" vertical="center"/>
      <protection hidden="1"/>
    </xf>
    <xf numFmtId="208" fontId="32" fillId="0" borderId="13" xfId="0" applyNumberFormat="1" applyFont="1" applyFill="1" applyBorder="1" applyAlignment="1" applyProtection="1" quotePrefix="1">
      <alignment horizontal="center" vertical="center"/>
      <protection hidden="1"/>
    </xf>
    <xf numFmtId="0" fontId="32" fillId="0" borderId="6" xfId="0" applyFont="1" applyFill="1" applyBorder="1" applyAlignment="1" applyProtection="1">
      <alignment horizontal="center" vertical="center"/>
      <protection hidden="1"/>
    </xf>
    <xf numFmtId="0" fontId="32" fillId="0" borderId="2" xfId="0" applyFont="1" applyFill="1" applyBorder="1" applyAlignment="1" applyProtection="1">
      <alignment horizontal="center" vertical="center"/>
      <protection hidden="1"/>
    </xf>
    <xf numFmtId="0" fontId="2" fillId="0" borderId="4" xfId="0" applyNumberFormat="1" applyFont="1" applyFill="1" applyBorder="1" applyAlignment="1" applyProtection="1" quotePrefix="1">
      <alignment horizontal="center" vertical="center"/>
      <protection hidden="1"/>
    </xf>
    <xf numFmtId="0" fontId="32" fillId="0" borderId="0" xfId="0" applyNumberFormat="1" applyFont="1" applyFill="1" applyBorder="1" applyAlignment="1" applyProtection="1" quotePrefix="1">
      <alignment horizontal="center" vertical="center"/>
      <protection hidden="1"/>
    </xf>
    <xf numFmtId="208" fontId="2" fillId="0" borderId="4" xfId="0" applyNumberFormat="1" applyFont="1" applyFill="1" applyBorder="1" applyAlignment="1" applyProtection="1" quotePrefix="1">
      <alignment horizontal="center" vertical="center"/>
      <protection hidden="1"/>
    </xf>
    <xf numFmtId="208" fontId="32" fillId="0" borderId="0" xfId="0" applyNumberFormat="1" applyFont="1" applyFill="1" applyBorder="1" applyAlignment="1" applyProtection="1" quotePrefix="1">
      <alignment horizontal="center" vertical="center"/>
      <protection hidden="1"/>
    </xf>
    <xf numFmtId="0" fontId="32" fillId="0" borderId="4" xfId="0" applyNumberFormat="1" applyFont="1" applyFill="1" applyBorder="1" applyAlignment="1" applyProtection="1">
      <alignment horizontal="center" vertical="center"/>
      <protection hidden="1"/>
    </xf>
    <xf numFmtId="0" fontId="32" fillId="0" borderId="0" xfId="0" applyNumberFormat="1" applyFont="1" applyFill="1" applyBorder="1" applyAlignment="1" applyProtection="1">
      <alignment horizontal="center" vertical="center"/>
      <protection hidden="1"/>
    </xf>
    <xf numFmtId="208" fontId="2" fillId="0" borderId="12" xfId="0" applyNumberFormat="1" applyFont="1" applyFill="1" applyBorder="1" applyAlignment="1" applyProtection="1">
      <alignment horizontal="center" vertical="center"/>
      <protection hidden="1"/>
    </xf>
    <xf numFmtId="208" fontId="32" fillId="0" borderId="8" xfId="0" applyNumberFormat="1" applyFont="1" applyFill="1" applyBorder="1" applyAlignment="1" applyProtection="1">
      <alignment horizontal="center" vertical="center"/>
      <protection hidden="1"/>
    </xf>
    <xf numFmtId="0" fontId="32" fillId="0" borderId="0" xfId="15" applyFont="1" applyFill="1" applyBorder="1" applyAlignment="1" applyProtection="1">
      <alignment horizontal="center" vertical="center"/>
      <protection hidden="1"/>
    </xf>
    <xf numFmtId="0" fontId="2" fillId="0" borderId="0" xfId="15" applyFont="1" applyFill="1" applyBorder="1" applyAlignment="1" applyProtection="1">
      <alignment horizontal="center" vertical="center"/>
      <protection hidden="1"/>
    </xf>
    <xf numFmtId="0" fontId="2" fillId="0" borderId="4" xfId="0" applyNumberFormat="1" applyFont="1" applyFill="1" applyBorder="1" applyAlignment="1" applyProtection="1">
      <alignment horizontal="center" vertical="center"/>
      <protection hidden="1"/>
    </xf>
    <xf numFmtId="0" fontId="32" fillId="0" borderId="7" xfId="15" applyFont="1" applyFill="1" applyBorder="1" applyAlignment="1" applyProtection="1">
      <alignment horizontal="center" vertical="center"/>
      <protection hidden="1"/>
    </xf>
    <xf numFmtId="0" fontId="32" fillId="0" borderId="4" xfId="0" applyFont="1" applyFill="1" applyBorder="1" applyAlignment="1" applyProtection="1">
      <alignment horizontal="center" vertical="center" shrinkToFit="1"/>
      <protection hidden="1"/>
    </xf>
    <xf numFmtId="0" fontId="32" fillId="0" borderId="7" xfId="0" applyFont="1" applyFill="1" applyBorder="1" applyAlignment="1" applyProtection="1">
      <alignment horizontal="center" vertical="center" shrinkToFit="1"/>
      <protection hidden="1"/>
    </xf>
    <xf numFmtId="0" fontId="2" fillId="0" borderId="4" xfId="15"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208" fontId="32" fillId="0" borderId="7" xfId="0" applyNumberFormat="1" applyFont="1" applyFill="1" applyBorder="1" applyAlignment="1" applyProtection="1" quotePrefix="1">
      <alignment horizontal="center" vertical="center"/>
      <protection hidden="1"/>
    </xf>
    <xf numFmtId="0" fontId="32" fillId="0" borderId="4" xfId="15" applyFont="1" applyFill="1" applyBorder="1" applyAlignment="1" applyProtection="1">
      <alignment horizontal="center" vertical="center"/>
      <protection hidden="1"/>
    </xf>
    <xf numFmtId="208" fontId="32" fillId="0" borderId="4" xfId="0" applyNumberFormat="1" applyFont="1" applyFill="1" applyBorder="1" applyAlignment="1" applyProtection="1">
      <alignment horizontal="center" vertical="center" wrapText="1"/>
      <protection hidden="1"/>
    </xf>
    <xf numFmtId="208" fontId="32" fillId="0" borderId="0" xfId="0" applyNumberFormat="1" applyFont="1" applyFill="1" applyBorder="1" applyAlignment="1" applyProtection="1">
      <alignment horizontal="center" vertical="center" wrapText="1"/>
      <protection hidden="1"/>
    </xf>
    <xf numFmtId="208" fontId="32" fillId="0" borderId="7" xfId="0" applyNumberFormat="1" applyFont="1" applyFill="1" applyBorder="1" applyAlignment="1" applyProtection="1">
      <alignment horizontal="center" vertical="center" wrapText="1"/>
      <protection hidden="1"/>
    </xf>
    <xf numFmtId="205" fontId="32" fillId="0" borderId="0" xfId="0" applyNumberFormat="1"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205" fontId="32" fillId="0" borderId="2" xfId="0" applyNumberFormat="1" applyFont="1" applyFill="1" applyBorder="1" applyAlignment="1" applyProtection="1">
      <alignment vertical="center"/>
      <protection hidden="1"/>
    </xf>
    <xf numFmtId="0" fontId="32" fillId="0" borderId="2" xfId="0" applyFont="1" applyFill="1" applyBorder="1" applyAlignment="1" applyProtection="1">
      <alignment vertical="center"/>
      <protection hidden="1"/>
    </xf>
    <xf numFmtId="205" fontId="32" fillId="0" borderId="0" xfId="0" applyNumberFormat="1" applyFont="1" applyFill="1" applyAlignment="1" applyProtection="1">
      <alignment horizontal="right" vertical="center"/>
      <protection hidden="1"/>
    </xf>
    <xf numFmtId="205" fontId="32" fillId="0" borderId="0" xfId="0" applyNumberFormat="1" applyFont="1" applyFill="1" applyBorder="1" applyAlignment="1" applyProtection="1">
      <alignment horizontal="right" vertical="center"/>
      <protection hidden="1"/>
    </xf>
    <xf numFmtId="0" fontId="32" fillId="0" borderId="0" xfId="0" applyFont="1" applyFill="1" applyBorder="1" applyAlignment="1" applyProtection="1">
      <alignment horizontal="right" vertical="center"/>
      <protection hidden="1"/>
    </xf>
    <xf numFmtId="0" fontId="0" fillId="0" borderId="5"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208" fontId="1" fillId="0" borderId="4" xfId="0" applyNumberFormat="1" applyFont="1" applyBorder="1" applyAlignment="1" applyProtection="1">
      <alignment horizontal="center" vertical="center"/>
      <protection hidden="1"/>
    </xf>
    <xf numFmtId="208" fontId="1" fillId="0" borderId="7" xfId="0" applyNumberFormat="1" applyFont="1" applyBorder="1" applyAlignment="1" applyProtection="1">
      <alignment horizontal="center" vertical="center"/>
      <protection hidden="1"/>
    </xf>
    <xf numFmtId="208" fontId="1" fillId="0" borderId="6" xfId="0" applyNumberFormat="1" applyFont="1" applyBorder="1" applyAlignment="1" applyProtection="1">
      <alignment horizontal="center" vertical="center" shrinkToFit="1"/>
      <protection hidden="1"/>
    </xf>
    <xf numFmtId="208" fontId="1" fillId="0" borderId="9" xfId="0" applyNumberFormat="1" applyFont="1" applyBorder="1" applyAlignment="1" applyProtection="1">
      <alignment horizontal="center" vertical="center" shrinkToFit="1"/>
      <protection hidden="1"/>
    </xf>
    <xf numFmtId="0" fontId="1" fillId="0" borderId="1" xfId="0" applyFont="1" applyBorder="1" applyAlignment="1" applyProtection="1">
      <alignment horizontal="center" vertical="center"/>
      <protection hidden="1"/>
    </xf>
    <xf numFmtId="208" fontId="1" fillId="0" borderId="0" xfId="0" applyNumberFormat="1" applyFont="1" applyBorder="1" applyAlignment="1" applyProtection="1">
      <alignment horizontal="center" vertical="center"/>
      <protection hidden="1"/>
    </xf>
    <xf numFmtId="208" fontId="1" fillId="0" borderId="2" xfId="0" applyNumberFormat="1" applyFont="1" applyBorder="1" applyAlignment="1" applyProtection="1">
      <alignment horizontal="center" vertical="center" shrinkToFit="1"/>
      <protection hidden="1"/>
    </xf>
    <xf numFmtId="0" fontId="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208" fontId="0" fillId="0" borderId="5" xfId="0" applyNumberFormat="1" applyFont="1" applyBorder="1" applyAlignment="1" applyProtection="1">
      <alignment horizontal="center" vertical="center"/>
      <protection hidden="1"/>
    </xf>
    <xf numFmtId="208" fontId="1" fillId="0" borderId="1" xfId="0" applyNumberFormat="1" applyFont="1" applyBorder="1" applyAlignment="1" applyProtection="1">
      <alignment horizontal="center" vertical="center"/>
      <protection hidden="1"/>
    </xf>
    <xf numFmtId="208" fontId="1" fillId="0" borderId="3" xfId="0" applyNumberFormat="1" applyFont="1" applyBorder="1" applyAlignment="1" applyProtection="1">
      <alignment horizontal="center" vertical="center"/>
      <protection hidden="1"/>
    </xf>
    <xf numFmtId="208" fontId="0" fillId="0" borderId="12" xfId="0" applyNumberFormat="1" applyFont="1" applyBorder="1" applyAlignment="1" applyProtection="1">
      <alignment horizontal="center" vertical="center"/>
      <protection hidden="1"/>
    </xf>
    <xf numFmtId="208" fontId="1" fillId="0" borderId="8" xfId="0" applyNumberFormat="1" applyFont="1" applyBorder="1" applyAlignment="1" applyProtection="1">
      <alignment horizontal="center" vertical="center"/>
      <protection hidden="1"/>
    </xf>
    <xf numFmtId="208" fontId="1" fillId="0" borderId="13" xfId="0" applyNumberFormat="1"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0" fillId="0" borderId="0" xfId="15" applyFont="1" applyFill="1" applyBorder="1" applyAlignment="1" applyProtection="1">
      <alignment horizontal="center" vertical="center"/>
      <protection hidden="1"/>
    </xf>
    <xf numFmtId="0" fontId="1" fillId="0" borderId="0" xfId="15" applyFont="1" applyFill="1" applyBorder="1" applyAlignment="1" applyProtection="1">
      <alignment horizontal="center" vertical="center"/>
      <protection hidden="1"/>
    </xf>
    <xf numFmtId="0" fontId="1" fillId="0" borderId="4" xfId="0" applyFont="1" applyBorder="1" applyAlignment="1" applyProtection="1">
      <alignment horizontal="center" vertical="center" shrinkToFit="1"/>
      <protection hidden="1"/>
    </xf>
    <xf numFmtId="0" fontId="1" fillId="0" borderId="0" xfId="0" applyFont="1" applyBorder="1" applyAlignment="1" applyProtection="1">
      <alignment horizontal="center" vertical="center" shrinkToFit="1"/>
      <protection hidden="1"/>
    </xf>
    <xf numFmtId="0" fontId="1" fillId="0" borderId="6" xfId="0" applyFont="1" applyBorder="1" applyAlignment="1" applyProtection="1">
      <alignment horizontal="center" vertical="center" shrinkToFit="1"/>
      <protection hidden="1"/>
    </xf>
    <xf numFmtId="0" fontId="1" fillId="0" borderId="2" xfId="0" applyFont="1" applyBorder="1" applyAlignment="1" applyProtection="1">
      <alignment horizontal="center" vertical="center" shrinkToFit="1"/>
      <protection hidden="1"/>
    </xf>
    <xf numFmtId="0" fontId="1" fillId="0" borderId="12" xfId="0" applyFont="1" applyBorder="1" applyAlignment="1" applyProtection="1">
      <alignment horizontal="center" vertical="center"/>
      <protection hidden="1"/>
    </xf>
    <xf numFmtId="210" fontId="8" fillId="0" borderId="1" xfId="15" applyNumberFormat="1" applyFont="1" applyFill="1" applyBorder="1" applyAlignment="1" applyProtection="1">
      <alignment horizontal="center" vertical="center" wrapText="1"/>
      <protection hidden="1"/>
    </xf>
    <xf numFmtId="210" fontId="6" fillId="0" borderId="3" xfId="15" applyNumberFormat="1" applyFont="1" applyFill="1" applyBorder="1" applyAlignment="1" applyProtection="1">
      <alignment horizontal="center" vertical="center" wrapText="1"/>
      <protection hidden="1"/>
    </xf>
    <xf numFmtId="210" fontId="6" fillId="0" borderId="0" xfId="15" applyNumberFormat="1" applyFont="1" applyFill="1" applyBorder="1" applyAlignment="1" applyProtection="1">
      <alignment horizontal="center" vertical="center" wrapText="1"/>
      <protection hidden="1"/>
    </xf>
    <xf numFmtId="210" fontId="6" fillId="0" borderId="7" xfId="15" applyNumberFormat="1" applyFont="1" applyFill="1" applyBorder="1" applyAlignment="1" applyProtection="1">
      <alignment horizontal="center" vertical="center" wrapText="1"/>
      <protection hidden="1"/>
    </xf>
    <xf numFmtId="210" fontId="6" fillId="0" borderId="2" xfId="15" applyNumberFormat="1" applyFont="1" applyFill="1" applyBorder="1" applyAlignment="1" applyProtection="1">
      <alignment horizontal="center" vertical="center" wrapText="1"/>
      <protection hidden="1"/>
    </xf>
    <xf numFmtId="210" fontId="6" fillId="0" borderId="9" xfId="15" applyNumberFormat="1" applyFont="1" applyFill="1" applyBorder="1" applyAlignment="1" applyProtection="1">
      <alignment horizontal="center" vertical="center" wrapText="1"/>
      <protection hidden="1"/>
    </xf>
    <xf numFmtId="204" fontId="8" fillId="0" borderId="12" xfId="0" applyNumberFormat="1" applyFont="1" applyFill="1" applyBorder="1" applyAlignment="1" applyProtection="1">
      <alignment horizontal="center" vertical="center"/>
      <protection hidden="1"/>
    </xf>
    <xf numFmtId="204" fontId="6" fillId="0" borderId="8" xfId="0" applyNumberFormat="1" applyFont="1" applyFill="1" applyBorder="1" applyAlignment="1" applyProtection="1">
      <alignment horizontal="center" vertical="center"/>
      <protection hidden="1"/>
    </xf>
    <xf numFmtId="204" fontId="6" fillId="0" borderId="13" xfId="0" applyNumberFormat="1" applyFont="1" applyFill="1" applyBorder="1" applyAlignment="1" applyProtection="1">
      <alignment horizontal="center" vertical="center"/>
      <protection hidden="1"/>
    </xf>
    <xf numFmtId="204" fontId="8" fillId="0" borderId="16" xfId="0" applyNumberFormat="1" applyFont="1" applyFill="1" applyBorder="1" applyAlignment="1" applyProtection="1">
      <alignment horizontal="center" vertical="center" wrapText="1"/>
      <protection hidden="1"/>
    </xf>
    <xf numFmtId="204" fontId="6" fillId="0" borderId="16" xfId="0" applyNumberFormat="1" applyFont="1" applyFill="1" applyBorder="1" applyAlignment="1" applyProtection="1">
      <alignment horizontal="center" vertical="center" wrapText="1"/>
      <protection hidden="1"/>
    </xf>
    <xf numFmtId="204" fontId="8" fillId="0" borderId="16" xfId="0" applyNumberFormat="1" applyFont="1" applyFill="1" applyBorder="1" applyAlignment="1" applyProtection="1">
      <alignment horizontal="center" vertical="center"/>
      <protection hidden="1"/>
    </xf>
    <xf numFmtId="204" fontId="6" fillId="0" borderId="16" xfId="0" applyNumberFormat="1" applyFont="1" applyFill="1" applyBorder="1" applyAlignment="1" applyProtection="1">
      <alignment horizontal="center" vertical="center"/>
      <protection hidden="1"/>
    </xf>
    <xf numFmtId="204" fontId="6" fillId="0" borderId="12" xfId="0" applyNumberFormat="1" applyFont="1" applyFill="1" applyBorder="1" applyAlignment="1" applyProtection="1">
      <alignment horizontal="center" vertical="center"/>
      <protection hidden="1"/>
    </xf>
    <xf numFmtId="204" fontId="8" fillId="0" borderId="5" xfId="0" applyNumberFormat="1" applyFont="1" applyFill="1" applyBorder="1" applyAlignment="1" applyProtection="1">
      <alignment horizontal="center" vertical="center"/>
      <protection hidden="1"/>
    </xf>
    <xf numFmtId="204" fontId="6" fillId="0" borderId="3" xfId="0" applyNumberFormat="1" applyFont="1" applyFill="1" applyBorder="1" applyAlignment="1" applyProtection="1">
      <alignment horizontal="center" vertical="center"/>
      <protection hidden="1"/>
    </xf>
    <xf numFmtId="204" fontId="6" fillId="0" borderId="1" xfId="0" applyNumberFormat="1" applyFont="1" applyFill="1" applyBorder="1" applyAlignment="1" applyProtection="1">
      <alignment horizontal="center" vertical="center"/>
      <protection hidden="1"/>
    </xf>
    <xf numFmtId="204" fontId="6" fillId="0" borderId="6" xfId="0" applyNumberFormat="1" applyFont="1" applyFill="1" applyBorder="1" applyAlignment="1" applyProtection="1">
      <alignment horizontal="center" vertical="center" shrinkToFit="1"/>
      <protection hidden="1"/>
    </xf>
    <xf numFmtId="204" fontId="6" fillId="0" borderId="9" xfId="0" applyNumberFormat="1" applyFont="1" applyFill="1" applyBorder="1" applyAlignment="1" applyProtection="1">
      <alignment horizontal="center" vertical="center" shrinkToFit="1"/>
      <protection hidden="1"/>
    </xf>
    <xf numFmtId="204" fontId="6" fillId="0" borderId="2" xfId="0" applyNumberFormat="1" applyFont="1" applyFill="1" applyBorder="1" applyAlignment="1" applyProtection="1">
      <alignment horizontal="center" vertical="center" shrinkToFit="1"/>
      <protection hidden="1"/>
    </xf>
    <xf numFmtId="204" fontId="8" fillId="0" borderId="5" xfId="0" applyNumberFormat="1" applyFont="1" applyFill="1" applyBorder="1" applyAlignment="1" applyProtection="1">
      <alignment horizontal="center" vertical="center" wrapText="1"/>
      <protection hidden="1"/>
    </xf>
    <xf numFmtId="204" fontId="6" fillId="0" borderId="1" xfId="0" applyNumberFormat="1" applyFont="1" applyFill="1" applyBorder="1" applyAlignment="1" applyProtection="1">
      <alignment horizontal="center" vertical="center" wrapText="1"/>
      <protection hidden="1"/>
    </xf>
    <xf numFmtId="204" fontId="6" fillId="0" borderId="6" xfId="0" applyNumberFormat="1" applyFont="1" applyFill="1" applyBorder="1" applyAlignment="1" applyProtection="1">
      <alignment horizontal="center" vertical="center" wrapText="1"/>
      <protection hidden="1"/>
    </xf>
    <xf numFmtId="204" fontId="6" fillId="0" borderId="2" xfId="0" applyNumberFormat="1" applyFont="1" applyFill="1" applyBorder="1" applyAlignment="1" applyProtection="1">
      <alignment horizontal="center" vertical="center" wrapText="1"/>
      <protection hidden="1"/>
    </xf>
    <xf numFmtId="204" fontId="6" fillId="0" borderId="0" xfId="0" applyNumberFormat="1" applyFont="1" applyFill="1" applyBorder="1" applyAlignment="1" applyProtection="1">
      <alignment horizontal="right" vertical="center"/>
      <protection hidden="1"/>
    </xf>
    <xf numFmtId="205" fontId="6" fillId="0" borderId="0" xfId="0" applyNumberFormat="1" applyFont="1" applyFill="1" applyBorder="1" applyAlignment="1" applyProtection="1">
      <alignment horizontal="right" vertical="center"/>
      <protection hidden="1"/>
    </xf>
    <xf numFmtId="210" fontId="6" fillId="0" borderId="8" xfId="0" applyNumberFormat="1" applyFont="1" applyFill="1" applyBorder="1" applyAlignment="1" applyProtection="1">
      <alignment horizontal="center" vertical="center"/>
      <protection hidden="1"/>
    </xf>
    <xf numFmtId="210" fontId="6" fillId="0" borderId="13" xfId="0" applyNumberFormat="1" applyFont="1" applyFill="1" applyBorder="1" applyAlignment="1" applyProtection="1">
      <alignment horizontal="center" vertical="center"/>
      <protection hidden="1"/>
    </xf>
    <xf numFmtId="204" fontId="6" fillId="0" borderId="0" xfId="0" applyNumberFormat="1" applyFont="1" applyFill="1" applyBorder="1" applyAlignment="1" applyProtection="1">
      <alignment vertical="center"/>
      <protection hidden="1"/>
    </xf>
    <xf numFmtId="205" fontId="6" fillId="0" borderId="0" xfId="0" applyNumberFormat="1" applyFont="1" applyFill="1" applyBorder="1" applyAlignment="1" applyProtection="1">
      <alignment vertical="center"/>
      <protection hidden="1"/>
    </xf>
    <xf numFmtId="204" fontId="6" fillId="0" borderId="2" xfId="0" applyNumberFormat="1" applyFont="1" applyFill="1" applyBorder="1" applyAlignment="1" applyProtection="1">
      <alignment vertical="center"/>
      <protection hidden="1"/>
    </xf>
    <xf numFmtId="205" fontId="6" fillId="0" borderId="2" xfId="0" applyNumberFormat="1" applyFont="1" applyFill="1" applyBorder="1" applyAlignment="1" applyProtection="1">
      <alignment horizontal="right" vertical="center"/>
      <protection hidden="1"/>
    </xf>
    <xf numFmtId="205" fontId="26" fillId="0" borderId="0" xfId="0" applyNumberFormat="1" applyFont="1" applyFill="1" applyBorder="1" applyAlignment="1">
      <alignment vertical="center"/>
    </xf>
    <xf numFmtId="205" fontId="26" fillId="0" borderId="0" xfId="0" applyNumberFormat="1" applyFont="1" applyFill="1" applyBorder="1" applyAlignment="1" applyProtection="1">
      <alignment vertical="center"/>
      <protection hidden="1"/>
    </xf>
    <xf numFmtId="0" fontId="26" fillId="0" borderId="0" xfId="0" applyFont="1" applyFill="1" applyBorder="1" applyAlignment="1">
      <alignment horizontal="center" vertical="center"/>
    </xf>
    <xf numFmtId="0" fontId="20" fillId="0" borderId="16"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2" xfId="0" applyFont="1" applyFill="1" applyBorder="1" applyAlignment="1">
      <alignment horizontal="center" vertical="center"/>
    </xf>
    <xf numFmtId="0" fontId="20" fillId="0" borderId="17"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4" xfId="0" applyNumberFormat="1" applyFont="1" applyFill="1" applyBorder="1" applyAlignment="1">
      <alignment horizontal="center" vertical="top"/>
    </xf>
    <xf numFmtId="0" fontId="26" fillId="0" borderId="4" xfId="0" applyNumberFormat="1" applyFont="1" applyFill="1" applyBorder="1" applyAlignment="1">
      <alignment horizontal="center" vertical="top"/>
    </xf>
    <xf numFmtId="0" fontId="26" fillId="0" borderId="14" xfId="0" applyNumberFormat="1" applyFont="1" applyFill="1" applyBorder="1" applyAlignment="1">
      <alignment horizontal="center" vertical="top" wrapText="1"/>
    </xf>
    <xf numFmtId="210" fontId="26" fillId="0" borderId="8" xfId="0" applyNumberFormat="1" applyFont="1" applyFill="1" applyBorder="1" applyAlignment="1" applyProtection="1">
      <alignment horizontal="center" vertical="center"/>
      <protection hidden="1"/>
    </xf>
    <xf numFmtId="0" fontId="26" fillId="0" borderId="0" xfId="0" applyFont="1" applyFill="1" applyBorder="1" applyAlignment="1">
      <alignment vertical="center"/>
    </xf>
    <xf numFmtId="0" fontId="26" fillId="0" borderId="0" xfId="0" applyFont="1" applyFill="1" applyBorder="1" applyAlignment="1">
      <alignment/>
    </xf>
    <xf numFmtId="0" fontId="20" fillId="0" borderId="5"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0" xfId="0" applyNumberFormat="1" applyFont="1" applyFill="1" applyBorder="1" applyAlignment="1">
      <alignment horizontal="center" vertical="top"/>
    </xf>
    <xf numFmtId="0" fontId="26" fillId="0" borderId="7" xfId="0" applyNumberFormat="1" applyFont="1" applyFill="1" applyBorder="1" applyAlignment="1">
      <alignment horizontal="center" vertical="top"/>
    </xf>
    <xf numFmtId="0" fontId="26" fillId="0" borderId="4" xfId="0" applyNumberFormat="1" applyFont="1" applyFill="1" applyBorder="1" applyAlignment="1">
      <alignment horizontal="center" vertical="top" wrapText="1" shrinkToFit="1"/>
    </xf>
    <xf numFmtId="0" fontId="26" fillId="0" borderId="0" xfId="0" applyFont="1" applyBorder="1" applyAlignment="1">
      <alignment shrinkToFit="1"/>
    </xf>
    <xf numFmtId="0" fontId="26" fillId="0" borderId="7" xfId="0" applyFont="1" applyBorder="1" applyAlignment="1">
      <alignment shrinkToFit="1"/>
    </xf>
    <xf numFmtId="204" fontId="26" fillId="0" borderId="14" xfId="0" applyNumberFormat="1" applyFont="1" applyBorder="1" applyAlignment="1" applyProtection="1">
      <alignment horizontal="center" vertical="center"/>
      <protection hidden="1"/>
    </xf>
    <xf numFmtId="210" fontId="26" fillId="0" borderId="13" xfId="0" applyNumberFormat="1" applyFont="1" applyFill="1" applyBorder="1" applyAlignment="1" applyProtection="1">
      <alignment horizontal="center" vertical="center"/>
      <protection hidden="1"/>
    </xf>
    <xf numFmtId="0" fontId="26" fillId="0" borderId="8"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6" xfId="0" applyNumberFormat="1" applyFont="1" applyFill="1" applyBorder="1" applyAlignment="1">
      <alignment horizontal="center" vertical="top"/>
    </xf>
    <xf numFmtId="0" fontId="26" fillId="0" borderId="2" xfId="0" applyNumberFormat="1" applyFont="1" applyFill="1" applyBorder="1" applyAlignment="1">
      <alignment horizontal="center" vertical="top"/>
    </xf>
    <xf numFmtId="204" fontId="26" fillId="0" borderId="6" xfId="0" applyNumberFormat="1" applyFont="1" applyBorder="1" applyAlignment="1" applyProtection="1">
      <alignment horizontal="center" vertical="center" shrinkToFit="1"/>
      <protection hidden="1"/>
    </xf>
    <xf numFmtId="204" fontId="26" fillId="0" borderId="2" xfId="0" applyNumberFormat="1" applyFont="1" applyBorder="1" applyAlignment="1" applyProtection="1">
      <alignment horizontal="center" vertical="center" shrinkToFit="1"/>
      <protection hidden="1"/>
    </xf>
    <xf numFmtId="204" fontId="26" fillId="0" borderId="9" xfId="0" applyNumberFormat="1" applyFont="1" applyBorder="1" applyAlignment="1" applyProtection="1">
      <alignment horizontal="center" vertical="center" shrinkToFit="1"/>
      <protection hidden="1"/>
    </xf>
    <xf numFmtId="0" fontId="26" fillId="0" borderId="6" xfId="0" applyNumberFormat="1" applyFont="1" applyFill="1" applyBorder="1" applyAlignment="1">
      <alignment horizontal="center" vertical="top" shrinkToFit="1"/>
    </xf>
    <xf numFmtId="0" fontId="26" fillId="0" borderId="2" xfId="0" applyFont="1" applyBorder="1" applyAlignment="1">
      <alignment shrinkToFit="1"/>
    </xf>
    <xf numFmtId="0" fontId="26" fillId="0" borderId="9" xfId="0" applyFont="1" applyBorder="1" applyAlignment="1">
      <alignment shrinkToFit="1"/>
    </xf>
    <xf numFmtId="0" fontId="26" fillId="0" borderId="9" xfId="0" applyNumberFormat="1" applyFont="1" applyFill="1" applyBorder="1" applyAlignment="1">
      <alignment horizontal="center" vertical="top"/>
    </xf>
    <xf numFmtId="210" fontId="20" fillId="0" borderId="1" xfId="15" applyNumberFormat="1" applyFont="1" applyFill="1" applyBorder="1" applyAlignment="1" applyProtection="1">
      <alignment horizontal="center" vertical="center" wrapText="1" shrinkToFit="1"/>
      <protection hidden="1"/>
    </xf>
    <xf numFmtId="210" fontId="20" fillId="0" borderId="3" xfId="15" applyNumberFormat="1" applyFont="1" applyFill="1" applyBorder="1" applyAlignment="1" applyProtection="1">
      <alignment horizontal="center" vertical="center" wrapText="1" shrinkToFit="1"/>
      <protection hidden="1"/>
    </xf>
    <xf numFmtId="210" fontId="20" fillId="0" borderId="0" xfId="15" applyNumberFormat="1" applyFont="1" applyFill="1" applyBorder="1" applyAlignment="1" applyProtection="1">
      <alignment horizontal="center" vertical="center" wrapText="1" shrinkToFit="1"/>
      <protection hidden="1"/>
    </xf>
    <xf numFmtId="210" fontId="20" fillId="0" borderId="7" xfId="15" applyNumberFormat="1" applyFont="1" applyFill="1" applyBorder="1" applyAlignment="1" applyProtection="1">
      <alignment horizontal="center" vertical="center" wrapText="1" shrinkToFit="1"/>
      <protection hidden="1"/>
    </xf>
    <xf numFmtId="210" fontId="20" fillId="0" borderId="2" xfId="15" applyNumberFormat="1" applyFont="1" applyFill="1" applyBorder="1" applyAlignment="1" applyProtection="1">
      <alignment horizontal="center" vertical="center" wrapText="1" shrinkToFit="1"/>
      <protection hidden="1"/>
    </xf>
    <xf numFmtId="210" fontId="20" fillId="0" borderId="9" xfId="15" applyNumberFormat="1" applyFont="1" applyFill="1" applyBorder="1" applyAlignment="1" applyProtection="1">
      <alignment horizontal="center" vertical="center" wrapText="1" shrinkToFit="1"/>
      <protection hidden="1"/>
    </xf>
    <xf numFmtId="0" fontId="20" fillId="0" borderId="12" xfId="0" applyFont="1" applyFill="1" applyBorder="1" applyAlignment="1">
      <alignment horizontal="center" vertical="center"/>
    </xf>
    <xf numFmtId="0" fontId="26" fillId="0" borderId="1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205" fontId="26" fillId="0" borderId="0" xfId="0" applyNumberFormat="1" applyFont="1" applyFill="1" applyBorder="1" applyAlignment="1">
      <alignment/>
    </xf>
    <xf numFmtId="205" fontId="26" fillId="0" borderId="2" xfId="0" applyNumberFormat="1" applyFont="1" applyFill="1" applyBorder="1" applyAlignment="1" applyProtection="1">
      <alignment vertical="center"/>
      <protection hidden="1"/>
    </xf>
    <xf numFmtId="205" fontId="26" fillId="0" borderId="2" xfId="0" applyNumberFormat="1" applyFont="1" applyFill="1" applyBorder="1" applyAlignment="1">
      <alignment vertical="center"/>
    </xf>
    <xf numFmtId="0" fontId="26" fillId="0" borderId="2" xfId="0" applyFont="1" applyFill="1" applyBorder="1" applyAlignment="1">
      <alignment vertical="center"/>
    </xf>
    <xf numFmtId="211" fontId="26" fillId="0" borderId="0" xfId="0" applyNumberFormat="1" applyFont="1" applyFill="1" applyBorder="1" applyAlignment="1" applyProtection="1">
      <alignment vertical="center"/>
      <protection hidden="1"/>
    </xf>
    <xf numFmtId="224" fontId="26" fillId="0" borderId="0" xfId="0" applyNumberFormat="1" applyFont="1" applyFill="1" applyBorder="1" applyAlignment="1" applyProtection="1">
      <alignment vertical="center"/>
      <protection hidden="1"/>
    </xf>
    <xf numFmtId="214" fontId="26" fillId="0" borderId="0" xfId="0" applyNumberFormat="1" applyFont="1" applyFill="1" applyBorder="1" applyAlignment="1" applyProtection="1">
      <alignment vertical="center"/>
      <protection hidden="1"/>
    </xf>
    <xf numFmtId="210" fontId="26" fillId="0" borderId="3" xfId="15" applyNumberFormat="1" applyFont="1" applyFill="1" applyBorder="1" applyAlignment="1" applyProtection="1">
      <alignment horizontal="center" vertical="center" wrapText="1" shrinkToFit="1"/>
      <protection hidden="1"/>
    </xf>
    <xf numFmtId="210" fontId="26" fillId="0" borderId="0" xfId="15" applyNumberFormat="1" applyFont="1" applyFill="1" applyBorder="1" applyAlignment="1" applyProtection="1">
      <alignment horizontal="center" vertical="center" wrapText="1" shrinkToFit="1"/>
      <protection hidden="1"/>
    </xf>
    <xf numFmtId="210" fontId="26" fillId="0" borderId="7" xfId="15" applyNumberFormat="1" applyFont="1" applyFill="1" applyBorder="1" applyAlignment="1" applyProtection="1">
      <alignment horizontal="center" vertical="center" wrapText="1" shrinkToFit="1"/>
      <protection hidden="1"/>
    </xf>
    <xf numFmtId="210" fontId="26" fillId="0" borderId="2" xfId="15" applyNumberFormat="1" applyFont="1" applyFill="1" applyBorder="1" applyAlignment="1" applyProtection="1">
      <alignment horizontal="center" vertical="center" wrapText="1" shrinkToFit="1"/>
      <protection hidden="1"/>
    </xf>
    <xf numFmtId="210" fontId="26" fillId="0" borderId="9" xfId="15" applyNumberFormat="1" applyFont="1" applyFill="1" applyBorder="1" applyAlignment="1" applyProtection="1">
      <alignment horizontal="center" vertical="center" wrapText="1" shrinkToFit="1"/>
      <protection hidden="1"/>
    </xf>
    <xf numFmtId="0" fontId="26" fillId="0" borderId="14" xfId="0" applyNumberFormat="1" applyFont="1" applyFill="1" applyBorder="1" applyAlignment="1">
      <alignment horizontal="center" vertical="center"/>
    </xf>
    <xf numFmtId="0" fontId="26" fillId="0" borderId="14"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6" fillId="0" borderId="7" xfId="0" applyNumberFormat="1" applyFont="1" applyFill="1" applyBorder="1" applyAlignment="1">
      <alignment horizontal="center" vertical="center"/>
    </xf>
    <xf numFmtId="0" fontId="26" fillId="0" borderId="4" xfId="0" applyNumberFormat="1" applyFont="1" applyFill="1" applyBorder="1" applyAlignment="1">
      <alignment horizontal="center" vertical="center" wrapText="1" shrinkToFit="1"/>
    </xf>
    <xf numFmtId="0" fontId="1" fillId="0" borderId="0" xfId="0" applyFont="1" applyBorder="1" applyAlignment="1">
      <alignment vertical="center" shrinkToFit="1"/>
    </xf>
    <xf numFmtId="0" fontId="1" fillId="0" borderId="7" xfId="0" applyFont="1" applyBorder="1" applyAlignment="1">
      <alignment vertical="center" shrinkToFit="1"/>
    </xf>
    <xf numFmtId="0" fontId="26" fillId="0" borderId="0" xfId="0" applyNumberFormat="1" applyFont="1" applyFill="1" applyBorder="1" applyAlignment="1">
      <alignment horizontal="center" vertical="center" shrinkToFit="1"/>
    </xf>
    <xf numFmtId="0" fontId="26" fillId="0" borderId="7" xfId="0" applyNumberFormat="1" applyFont="1" applyFill="1" applyBorder="1" applyAlignment="1">
      <alignment horizontal="center" vertical="center" shrinkToFit="1"/>
    </xf>
    <xf numFmtId="0" fontId="26" fillId="0" borderId="6" xfId="0" applyNumberFormat="1" applyFont="1" applyFill="1" applyBorder="1" applyAlignment="1">
      <alignment horizontal="center" vertical="center"/>
    </xf>
    <xf numFmtId="0" fontId="26" fillId="0" borderId="2" xfId="0" applyNumberFormat="1" applyFont="1" applyFill="1" applyBorder="1" applyAlignment="1">
      <alignment horizontal="center" vertical="center"/>
    </xf>
    <xf numFmtId="0" fontId="26" fillId="0" borderId="9" xfId="0" applyNumberFormat="1" applyFont="1" applyFill="1" applyBorder="1" applyAlignment="1">
      <alignment horizontal="center" vertical="center"/>
    </xf>
    <xf numFmtId="0" fontId="26" fillId="0" borderId="6" xfId="0" applyNumberFormat="1" applyFont="1" applyFill="1" applyBorder="1" applyAlignment="1">
      <alignment horizontal="center" vertical="center" shrinkToFit="1"/>
    </xf>
    <xf numFmtId="0" fontId="1" fillId="0" borderId="2" xfId="0" applyFont="1" applyBorder="1" applyAlignment="1">
      <alignment vertical="center" shrinkToFit="1"/>
    </xf>
    <xf numFmtId="0" fontId="1" fillId="0" borderId="9" xfId="0" applyFont="1" applyBorder="1" applyAlignment="1">
      <alignment vertical="center" shrinkToFit="1"/>
    </xf>
    <xf numFmtId="0" fontId="26" fillId="0" borderId="2" xfId="0" applyNumberFormat="1" applyFont="1" applyFill="1" applyBorder="1" applyAlignment="1">
      <alignment horizontal="center" vertical="center" shrinkToFit="1"/>
    </xf>
    <xf numFmtId="0" fontId="26" fillId="0" borderId="9" xfId="0" applyNumberFormat="1" applyFont="1" applyFill="1" applyBorder="1" applyAlignment="1">
      <alignment horizontal="center" vertical="center" shrinkToFit="1"/>
    </xf>
    <xf numFmtId="211" fontId="26" fillId="0" borderId="0" xfId="0" applyNumberFormat="1" applyFont="1" applyFill="1" applyBorder="1" applyAlignment="1" applyProtection="1">
      <alignment/>
      <protection hidden="1"/>
    </xf>
    <xf numFmtId="224" fontId="26" fillId="0" borderId="0" xfId="0" applyNumberFormat="1" applyFont="1" applyFill="1" applyBorder="1" applyAlignment="1" applyProtection="1">
      <alignment/>
      <protection hidden="1"/>
    </xf>
    <xf numFmtId="211" fontId="26" fillId="0" borderId="2" xfId="0" applyNumberFormat="1" applyFont="1" applyFill="1" applyBorder="1" applyAlignment="1" applyProtection="1">
      <alignment vertical="center"/>
      <protection hidden="1"/>
    </xf>
    <xf numFmtId="224" fontId="26" fillId="0" borderId="2" xfId="0" applyNumberFormat="1" applyFont="1" applyFill="1" applyBorder="1" applyAlignment="1" applyProtection="1">
      <alignment vertical="center"/>
      <protection hidden="1"/>
    </xf>
    <xf numFmtId="204" fontId="33" fillId="0" borderId="16" xfId="0" applyNumberFormat="1" applyFont="1" applyBorder="1" applyAlignment="1" applyProtection="1">
      <alignment horizontal="center" vertical="center"/>
      <protection hidden="1"/>
    </xf>
    <xf numFmtId="204" fontId="33" fillId="0" borderId="12" xfId="0" applyNumberFormat="1" applyFont="1" applyBorder="1" applyAlignment="1" applyProtection="1">
      <alignment horizontal="center" vertical="center"/>
      <protection hidden="1"/>
    </xf>
    <xf numFmtId="210" fontId="33" fillId="0" borderId="13" xfId="0" applyNumberFormat="1" applyFont="1" applyBorder="1" applyAlignment="1" applyProtection="1">
      <alignment horizontal="center" vertical="center"/>
      <protection hidden="1"/>
    </xf>
    <xf numFmtId="210" fontId="33" fillId="0" borderId="16" xfId="0" applyNumberFormat="1" applyFont="1" applyBorder="1" applyAlignment="1" applyProtection="1">
      <alignment horizontal="center" vertical="center"/>
      <protection hidden="1"/>
    </xf>
    <xf numFmtId="204" fontId="2" fillId="0" borderId="17" xfId="0" applyNumberFormat="1" applyFont="1" applyBorder="1" applyAlignment="1" applyProtection="1">
      <alignment horizontal="center" vertical="center"/>
      <protection hidden="1"/>
    </xf>
    <xf numFmtId="204" fontId="32" fillId="0" borderId="17" xfId="0" applyNumberFormat="1" applyFont="1" applyBorder="1" applyAlignment="1" applyProtection="1">
      <alignment horizontal="center" vertical="center"/>
      <protection hidden="1"/>
    </xf>
    <xf numFmtId="204" fontId="32" fillId="0" borderId="5" xfId="0" applyNumberFormat="1" applyFont="1" applyBorder="1" applyAlignment="1" applyProtection="1">
      <alignment horizontal="center" vertical="center"/>
      <protection hidden="1"/>
    </xf>
    <xf numFmtId="204" fontId="33" fillId="0" borderId="15" xfId="0" applyNumberFormat="1" applyFont="1" applyBorder="1" applyAlignment="1" applyProtection="1">
      <alignment horizontal="center" vertical="center"/>
      <protection hidden="1"/>
    </xf>
    <xf numFmtId="204" fontId="33" fillId="0" borderId="6" xfId="0" applyNumberFormat="1" applyFont="1" applyBorder="1" applyAlignment="1" applyProtection="1">
      <alignment horizontal="center" vertical="center"/>
      <protection hidden="1"/>
    </xf>
    <xf numFmtId="210" fontId="2" fillId="0" borderId="13" xfId="15" applyNumberFormat="1" applyFont="1" applyFill="1" applyBorder="1" applyAlignment="1" applyProtection="1">
      <alignment horizontal="center" vertical="center" wrapText="1"/>
      <protection hidden="1"/>
    </xf>
    <xf numFmtId="210" fontId="32" fillId="0" borderId="16" xfId="15" applyNumberFormat="1" applyFont="1" applyFill="1" applyBorder="1" applyAlignment="1" applyProtection="1">
      <alignment horizontal="center" vertical="center" wrapText="1"/>
      <protection hidden="1"/>
    </xf>
    <xf numFmtId="210" fontId="32" fillId="0" borderId="13" xfId="15" applyNumberFormat="1" applyFont="1" applyFill="1" applyBorder="1" applyAlignment="1" applyProtection="1">
      <alignment horizontal="center" vertical="center" wrapText="1"/>
      <protection hidden="1"/>
    </xf>
    <xf numFmtId="204" fontId="1" fillId="0" borderId="12" xfId="0" applyNumberFormat="1" applyFont="1" applyFill="1" applyBorder="1" applyAlignment="1" applyProtection="1">
      <alignment horizontal="center" vertical="center"/>
      <protection hidden="1"/>
    </xf>
    <xf numFmtId="204" fontId="1" fillId="0" borderId="8" xfId="0" applyNumberFormat="1" applyFont="1" applyFill="1" applyBorder="1" applyAlignment="1" applyProtection="1">
      <alignment horizontal="center" vertical="center"/>
      <protection hidden="1"/>
    </xf>
    <xf numFmtId="204" fontId="1" fillId="0" borderId="13" xfId="0" applyNumberFormat="1" applyFont="1" applyFill="1" applyBorder="1" applyAlignment="1" applyProtection="1">
      <alignment horizontal="center" vertical="center"/>
      <protection hidden="1"/>
    </xf>
    <xf numFmtId="208" fontId="6" fillId="0" borderId="6" xfId="0" applyNumberFormat="1" applyFont="1" applyFill="1" applyBorder="1" applyAlignment="1" applyProtection="1">
      <alignment horizontal="center" vertical="center" shrinkToFit="1"/>
      <protection hidden="1"/>
    </xf>
    <xf numFmtId="208" fontId="6" fillId="0" borderId="9" xfId="0" applyNumberFormat="1" applyFont="1" applyFill="1" applyBorder="1" applyAlignment="1" applyProtection="1">
      <alignment horizontal="center" vertical="center" shrinkToFit="1"/>
      <protection hidden="1"/>
    </xf>
    <xf numFmtId="208" fontId="6" fillId="0" borderId="6" xfId="0" applyNumberFormat="1" applyFont="1" applyFill="1" applyBorder="1" applyAlignment="1" applyProtection="1">
      <alignment horizontal="center" vertical="center"/>
      <protection hidden="1"/>
    </xf>
    <xf numFmtId="208" fontId="6" fillId="0" borderId="9" xfId="0" applyNumberFormat="1" applyFont="1" applyFill="1" applyBorder="1" applyAlignment="1" applyProtection="1">
      <alignment horizontal="center" vertical="center"/>
      <protection hidden="1"/>
    </xf>
    <xf numFmtId="208" fontId="6" fillId="0" borderId="2" xfId="0" applyNumberFormat="1" applyFont="1" applyFill="1" applyBorder="1" applyAlignment="1" applyProtection="1">
      <alignment horizontal="center" vertical="center" shrinkToFit="1"/>
      <protection hidden="1"/>
    </xf>
    <xf numFmtId="210" fontId="1" fillId="0" borderId="8" xfId="0" applyNumberFormat="1" applyFont="1" applyFill="1" applyBorder="1" applyAlignment="1" applyProtection="1">
      <alignment horizontal="center" vertical="center"/>
      <protection hidden="1"/>
    </xf>
    <xf numFmtId="208" fontId="0" fillId="0" borderId="5" xfId="0" applyNumberFormat="1" applyFont="1" applyFill="1" applyBorder="1" applyAlignment="1" applyProtection="1">
      <alignment horizontal="center" vertical="center"/>
      <protection hidden="1"/>
    </xf>
    <xf numFmtId="208" fontId="1" fillId="0" borderId="1" xfId="0" applyNumberFormat="1" applyFont="1" applyFill="1" applyBorder="1" applyAlignment="1" applyProtection="1">
      <alignment horizontal="center" vertical="center"/>
      <protection hidden="1"/>
    </xf>
    <xf numFmtId="0" fontId="1" fillId="0" borderId="2" xfId="15" applyFont="1" applyFill="1" applyBorder="1" applyAlignment="1" applyProtection="1">
      <alignment horizontal="center" vertical="center" shrinkToFit="1"/>
      <protection hidden="1"/>
    </xf>
    <xf numFmtId="0" fontId="1" fillId="0" borderId="9" xfId="15" applyFont="1" applyFill="1" applyBorder="1" applyAlignment="1" applyProtection="1">
      <alignment horizontal="center" vertical="center" shrinkToFit="1"/>
      <protection hidden="1"/>
    </xf>
    <xf numFmtId="0" fontId="1" fillId="0" borderId="6" xfId="0" applyFont="1" applyFill="1" applyBorder="1" applyAlignment="1" applyProtection="1">
      <alignment horizontal="center" vertical="center" shrinkToFit="1"/>
      <protection hidden="1"/>
    </xf>
    <xf numFmtId="0" fontId="1" fillId="0" borderId="2" xfId="0"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208" fontId="18" fillId="0" borderId="5" xfId="0" applyNumberFormat="1" applyFont="1" applyFill="1" applyBorder="1" applyAlignment="1" applyProtection="1">
      <alignment horizontal="center" vertical="center"/>
      <protection hidden="1"/>
    </xf>
    <xf numFmtId="208" fontId="1" fillId="0" borderId="3" xfId="0" applyNumberFormat="1"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1" fillId="0" borderId="8" xfId="0" applyFont="1" applyFill="1" applyBorder="1" applyAlignment="1">
      <alignment/>
    </xf>
    <xf numFmtId="0" fontId="1" fillId="0" borderId="13" xfId="0" applyFont="1" applyFill="1" applyBorder="1" applyAlignment="1">
      <alignment/>
    </xf>
    <xf numFmtId="0" fontId="18" fillId="0" borderId="0" xfId="0" applyFont="1" applyFill="1" applyAlignment="1" applyProtection="1">
      <alignment horizontal="center" vertical="center"/>
      <protection hidden="1"/>
    </xf>
    <xf numFmtId="0" fontId="1" fillId="0" borderId="7"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8" fillId="0" borderId="2" xfId="0" applyFont="1" applyFill="1" applyBorder="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215" fontId="1" fillId="0" borderId="12" xfId="0" applyNumberFormat="1" applyFont="1" applyFill="1" applyBorder="1" applyAlignment="1" applyProtection="1">
      <alignment horizontal="center" vertical="center"/>
      <protection hidden="1"/>
    </xf>
    <xf numFmtId="215" fontId="1" fillId="0" borderId="13" xfId="0" applyNumberFormat="1" applyFont="1" applyFill="1" applyBorder="1" applyAlignment="1" applyProtection="1">
      <alignment horizontal="center" vertical="center"/>
      <protection hidden="1"/>
    </xf>
    <xf numFmtId="215" fontId="1" fillId="0" borderId="8" xfId="0" applyNumberFormat="1" applyFont="1" applyFill="1" applyBorder="1" applyAlignment="1" applyProtection="1">
      <alignment horizontal="center" vertical="center"/>
      <protection hidden="1"/>
    </xf>
    <xf numFmtId="215" fontId="6" fillId="0" borderId="6" xfId="0" applyNumberFormat="1" applyFont="1" applyFill="1" applyBorder="1" applyAlignment="1" applyProtection="1">
      <alignment horizontal="center" vertical="center"/>
      <protection hidden="1"/>
    </xf>
    <xf numFmtId="215" fontId="6" fillId="0" borderId="9" xfId="0" applyNumberFormat="1" applyFont="1" applyFill="1" applyBorder="1" applyAlignment="1" applyProtection="1">
      <alignment horizontal="center" vertical="center"/>
      <protection hidden="1"/>
    </xf>
    <xf numFmtId="215" fontId="18" fillId="0" borderId="5" xfId="0" applyNumberFormat="1" applyFont="1" applyFill="1" applyBorder="1" applyAlignment="1" applyProtection="1">
      <alignment horizontal="center" vertical="center"/>
      <protection hidden="1"/>
    </xf>
    <xf numFmtId="215" fontId="1" fillId="0" borderId="1" xfId="0" applyNumberFormat="1" applyFont="1" applyFill="1" applyBorder="1" applyAlignment="1" applyProtection="1">
      <alignment horizontal="center" vertical="center"/>
      <protection hidden="1"/>
    </xf>
    <xf numFmtId="215" fontId="6" fillId="0" borderId="6" xfId="0" applyNumberFormat="1" applyFont="1" applyFill="1" applyBorder="1" applyAlignment="1" applyProtection="1">
      <alignment horizontal="center" vertical="center" shrinkToFit="1"/>
      <protection hidden="1"/>
    </xf>
    <xf numFmtId="215" fontId="6" fillId="0" borderId="2" xfId="0" applyNumberFormat="1" applyFont="1" applyFill="1" applyBorder="1" applyAlignment="1" applyProtection="1">
      <alignment horizontal="center" vertical="center" shrinkToFit="1"/>
      <protection hidden="1"/>
    </xf>
    <xf numFmtId="215" fontId="6" fillId="0" borderId="2" xfId="0" applyNumberFormat="1"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215" fontId="15" fillId="0" borderId="6" xfId="0" applyNumberFormat="1" applyFont="1" applyFill="1" applyBorder="1" applyAlignment="1" applyProtection="1">
      <alignment horizontal="center" vertical="center"/>
      <protection hidden="1"/>
    </xf>
    <xf numFmtId="215" fontId="15" fillId="0" borderId="2" xfId="0" applyNumberFormat="1" applyFont="1" applyFill="1" applyBorder="1" applyAlignment="1" applyProtection="1">
      <alignment horizontal="center" vertical="center"/>
      <protection hidden="1"/>
    </xf>
    <xf numFmtId="215" fontId="15" fillId="0" borderId="9" xfId="0" applyNumberFormat="1" applyFont="1" applyFill="1" applyBorder="1" applyAlignment="1" applyProtection="1">
      <alignment horizontal="center" vertical="center"/>
      <protection hidden="1"/>
    </xf>
    <xf numFmtId="215" fontId="1" fillId="0" borderId="2" xfId="0" applyNumberFormat="1" applyFont="1" applyFill="1" applyBorder="1" applyAlignment="1" applyProtection="1">
      <alignment horizontal="center" vertical="center"/>
      <protection hidden="1"/>
    </xf>
    <xf numFmtId="215" fontId="1" fillId="0" borderId="9" xfId="0" applyNumberFormat="1" applyFont="1" applyFill="1" applyBorder="1" applyAlignment="1" applyProtection="1">
      <alignment horizontal="center" vertical="center"/>
      <protection hidden="1"/>
    </xf>
    <xf numFmtId="215" fontId="0" fillId="0" borderId="4" xfId="0" applyNumberFormat="1" applyBorder="1" applyAlignment="1" applyProtection="1">
      <alignment horizontal="center" vertical="center"/>
      <protection hidden="1"/>
    </xf>
    <xf numFmtId="215" fontId="0" fillId="0" borderId="7" xfId="0" applyNumberFormat="1" applyBorder="1" applyAlignment="1" applyProtection="1">
      <alignment horizontal="center" vertical="center"/>
      <protection hidden="1"/>
    </xf>
    <xf numFmtId="0" fontId="1" fillId="0" borderId="0" xfId="0" applyFont="1" applyFill="1" applyAlignment="1" applyProtection="1">
      <alignment horizontal="center" vertical="center"/>
      <protection hidden="1"/>
    </xf>
    <xf numFmtId="215" fontId="1" fillId="0" borderId="4" xfId="0" applyNumberFormat="1" applyFont="1" applyFill="1" applyBorder="1" applyAlignment="1" applyProtection="1">
      <alignment horizontal="center" vertical="center"/>
      <protection hidden="1"/>
    </xf>
    <xf numFmtId="215" fontId="1" fillId="0" borderId="0" xfId="0" applyNumberFormat="1" applyFont="1" applyFill="1" applyBorder="1" applyAlignment="1" applyProtection="1">
      <alignment horizontal="center" vertical="center"/>
      <protection hidden="1"/>
    </xf>
    <xf numFmtId="215" fontId="0" fillId="0" borderId="5" xfId="0" applyNumberFormat="1" applyFont="1" applyFill="1" applyBorder="1" applyAlignment="1" applyProtection="1">
      <alignment horizontal="center" vertical="center"/>
      <protection hidden="1"/>
    </xf>
    <xf numFmtId="215" fontId="1" fillId="0" borderId="3" xfId="0" applyNumberFormat="1" applyFont="1" applyFill="1" applyBorder="1" applyAlignment="1" applyProtection="1">
      <alignment horizontal="center" vertical="center"/>
      <protection hidden="1"/>
    </xf>
    <xf numFmtId="215" fontId="0" fillId="0" borderId="4" xfId="0" applyNumberFormat="1" applyFont="1" applyFill="1" applyBorder="1" applyAlignment="1" applyProtection="1">
      <alignment horizontal="center" vertical="center"/>
      <protection hidden="1"/>
    </xf>
    <xf numFmtId="215" fontId="18" fillId="0" borderId="2" xfId="0" applyNumberFormat="1" applyFont="1" applyFill="1" applyBorder="1" applyAlignment="1" applyProtection="1">
      <alignment horizontal="right" vertical="center"/>
      <protection hidden="1"/>
    </xf>
    <xf numFmtId="215" fontId="1" fillId="0" borderId="2" xfId="0" applyNumberFormat="1" applyFont="1" applyFill="1" applyBorder="1" applyAlignment="1" applyProtection="1">
      <alignment horizontal="right" vertical="center"/>
      <protection hidden="1"/>
    </xf>
    <xf numFmtId="215" fontId="0" fillId="0" borderId="5" xfId="0" applyNumberFormat="1" applyFill="1" applyBorder="1" applyAlignment="1" applyProtection="1">
      <alignment horizontal="center" vertical="center"/>
      <protection hidden="1"/>
    </xf>
    <xf numFmtId="215" fontId="0" fillId="0" borderId="1" xfId="0" applyNumberFormat="1" applyFill="1" applyBorder="1" applyAlignment="1" applyProtection="1">
      <alignment horizontal="center" vertical="center"/>
      <protection hidden="1"/>
    </xf>
    <xf numFmtId="215" fontId="0" fillId="0" borderId="3" xfId="0" applyNumberFormat="1" applyFill="1" applyBorder="1" applyAlignment="1" applyProtection="1">
      <alignment horizontal="center" vertical="center"/>
      <protection hidden="1"/>
    </xf>
    <xf numFmtId="215" fontId="1" fillId="0" borderId="12" xfId="0" applyNumberFormat="1" applyFont="1" applyBorder="1" applyAlignment="1" applyProtection="1">
      <alignment horizontal="center" vertical="center"/>
      <protection hidden="1"/>
    </xf>
    <xf numFmtId="215" fontId="1" fillId="0" borderId="8" xfId="0" applyNumberFormat="1" applyFont="1" applyBorder="1" applyAlignment="1" applyProtection="1">
      <alignment horizontal="center" vertical="center"/>
      <protection hidden="1"/>
    </xf>
    <xf numFmtId="215" fontId="6" fillId="0" borderId="6" xfId="0" applyNumberFormat="1" applyFont="1" applyBorder="1" applyAlignment="1" applyProtection="1">
      <alignment horizontal="center" vertical="center"/>
      <protection hidden="1"/>
    </xf>
    <xf numFmtId="215" fontId="6" fillId="0" borderId="2" xfId="0" applyNumberFormat="1" applyFont="1" applyBorder="1" applyAlignment="1" applyProtection="1">
      <alignment horizontal="center" vertical="center"/>
      <protection hidden="1"/>
    </xf>
    <xf numFmtId="215" fontId="1" fillId="0" borderId="13" xfId="0" applyNumberFormat="1" applyFont="1" applyBorder="1" applyAlignment="1" applyProtection="1">
      <alignment horizontal="center" vertical="center"/>
      <protection hidden="1"/>
    </xf>
    <xf numFmtId="215" fontId="0" fillId="0" borderId="4" xfId="0" applyNumberFormat="1" applyFont="1" applyBorder="1" applyAlignment="1" applyProtection="1">
      <alignment horizontal="center" vertical="center"/>
      <protection hidden="1"/>
    </xf>
    <xf numFmtId="215" fontId="1" fillId="0" borderId="0" xfId="0" applyNumberFormat="1" applyFont="1" applyBorder="1" applyAlignment="1" applyProtection="1">
      <alignment horizontal="center" vertical="center"/>
      <protection hidden="1"/>
    </xf>
    <xf numFmtId="215" fontId="18" fillId="0" borderId="5" xfId="0" applyNumberFormat="1" applyFont="1" applyBorder="1" applyAlignment="1" applyProtection="1">
      <alignment horizontal="center" vertical="center"/>
      <protection hidden="1"/>
    </xf>
    <xf numFmtId="215" fontId="1" fillId="0" borderId="1" xfId="0" applyNumberFormat="1" applyFont="1" applyBorder="1" applyAlignment="1" applyProtection="1">
      <alignment horizontal="center" vertical="center"/>
      <protection hidden="1"/>
    </xf>
    <xf numFmtId="215" fontId="6" fillId="0" borderId="6" xfId="0" applyNumberFormat="1" applyFont="1" applyBorder="1" applyAlignment="1" applyProtection="1">
      <alignment horizontal="center" vertical="center" shrinkToFit="1"/>
      <protection hidden="1"/>
    </xf>
    <xf numFmtId="215" fontId="6" fillId="0" borderId="2" xfId="0" applyNumberFormat="1" applyFont="1" applyBorder="1" applyAlignment="1" applyProtection="1">
      <alignment horizontal="center" vertical="center" shrinkToFit="1"/>
      <protection hidden="1"/>
    </xf>
    <xf numFmtId="215" fontId="6" fillId="0" borderId="9" xfId="0" applyNumberFormat="1" applyFont="1" applyBorder="1" applyAlignment="1" applyProtection="1">
      <alignment horizontal="center" vertical="center"/>
      <protection hidden="1"/>
    </xf>
    <xf numFmtId="215" fontId="1" fillId="0" borderId="3" xfId="0" applyNumberFormat="1" applyFont="1" applyBorder="1" applyAlignment="1" applyProtection="1">
      <alignment horizontal="center" vertical="center"/>
      <protection hidden="1"/>
    </xf>
    <xf numFmtId="215" fontId="0" fillId="0" borderId="5" xfId="0" applyNumberFormat="1"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7" xfId="0" applyFont="1" applyBorder="1" applyAlignment="1" applyProtection="1">
      <alignment horizontal="center" vertical="center"/>
      <protection hidden="1"/>
    </xf>
    <xf numFmtId="215" fontId="1" fillId="0" borderId="4" xfId="0" applyNumberFormat="1" applyFont="1" applyBorder="1" applyAlignment="1" applyProtection="1">
      <alignment horizontal="center" vertical="center"/>
      <protection hidden="1"/>
    </xf>
    <xf numFmtId="215" fontId="18" fillId="0" borderId="2" xfId="0" applyNumberFormat="1" applyFont="1" applyBorder="1" applyAlignment="1" applyProtection="1">
      <alignment horizontal="right" vertical="center"/>
      <protection hidden="1"/>
    </xf>
    <xf numFmtId="215" fontId="1" fillId="0" borderId="2" xfId="0" applyNumberFormat="1" applyFont="1" applyBorder="1" applyAlignment="1" applyProtection="1">
      <alignment horizontal="right" vertical="center"/>
      <protection hidden="1"/>
    </xf>
    <xf numFmtId="215" fontId="0" fillId="0" borderId="5"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215" fontId="15" fillId="0" borderId="6" xfId="0" applyNumberFormat="1" applyFont="1" applyBorder="1" applyAlignment="1" applyProtection="1">
      <alignment horizontal="center" vertical="center"/>
      <protection hidden="1"/>
    </xf>
    <xf numFmtId="215" fontId="15" fillId="0" borderId="2" xfId="0" applyNumberFormat="1" applyFont="1" applyBorder="1" applyAlignment="1" applyProtection="1">
      <alignment horizontal="center" vertical="center"/>
      <protection hidden="1"/>
    </xf>
    <xf numFmtId="215" fontId="15" fillId="0" borderId="9" xfId="0" applyNumberFormat="1" applyFont="1" applyBorder="1" applyAlignment="1" applyProtection="1">
      <alignment horizontal="center" vertical="center"/>
      <protection hidden="1"/>
    </xf>
    <xf numFmtId="215" fontId="1" fillId="0" borderId="2" xfId="0" applyNumberFormat="1" applyFont="1" applyBorder="1" applyAlignment="1" applyProtection="1">
      <alignment horizontal="center" vertical="center"/>
      <protection hidden="1"/>
    </xf>
    <xf numFmtId="215" fontId="1" fillId="0" borderId="9" xfId="0" applyNumberFormat="1" applyFont="1" applyBorder="1" applyAlignment="1" applyProtection="1">
      <alignment horizontal="center" vertical="center"/>
      <protection hidden="1"/>
    </xf>
    <xf numFmtId="215" fontId="0" fillId="0" borderId="1" xfId="0" applyNumberFormat="1" applyBorder="1" applyAlignment="1" applyProtection="1">
      <alignment horizontal="center" vertical="center"/>
      <protection hidden="1"/>
    </xf>
    <xf numFmtId="215" fontId="0" fillId="0" borderId="3" xfId="0" applyNumberFormat="1" applyBorder="1" applyAlignment="1" applyProtection="1">
      <alignment horizontal="center" vertical="center"/>
      <protection hidden="1"/>
    </xf>
    <xf numFmtId="215" fontId="0" fillId="0" borderId="4" xfId="0" applyNumberFormat="1" applyFont="1" applyBorder="1" applyAlignment="1" applyProtection="1">
      <alignment horizontal="center" vertical="center"/>
      <protection hidden="1"/>
    </xf>
    <xf numFmtId="215" fontId="0" fillId="0" borderId="7" xfId="0" applyNumberFormat="1" applyFont="1" applyBorder="1" applyAlignment="1" applyProtection="1">
      <alignment horizontal="center" vertical="center"/>
      <protection hidden="1"/>
    </xf>
    <xf numFmtId="0" fontId="0" fillId="0" borderId="1" xfId="0" applyNumberFormat="1" applyFont="1" applyFill="1" applyBorder="1" applyAlignment="1" applyProtection="1">
      <alignment horizontal="center" vertical="center" wrapText="1"/>
      <protection hidden="1"/>
    </xf>
    <xf numFmtId="0" fontId="0" fillId="0" borderId="0" xfId="0" applyNumberFormat="1" applyFont="1" applyFill="1" applyBorder="1" applyAlignment="1" applyProtection="1">
      <alignment horizontal="center" vertical="center" wrapText="1"/>
      <protection hidden="1"/>
    </xf>
    <xf numFmtId="0" fontId="0" fillId="0" borderId="2" xfId="0" applyNumberFormat="1" applyFont="1" applyFill="1" applyBorder="1" applyAlignment="1" applyProtection="1">
      <alignment horizontal="center" vertical="center" wrapText="1"/>
      <protection hidden="1"/>
    </xf>
    <xf numFmtId="0" fontId="6" fillId="0" borderId="6" xfId="0" applyNumberFormat="1" applyFont="1" applyFill="1" applyBorder="1" applyAlignment="1" applyProtection="1">
      <alignment horizontal="center" vertical="center" shrinkToFit="1"/>
      <protection hidden="1"/>
    </xf>
    <xf numFmtId="0" fontId="6" fillId="0" borderId="9" xfId="0" applyNumberFormat="1" applyFont="1" applyFill="1" applyBorder="1" applyAlignment="1" applyProtection="1">
      <alignment horizontal="center" vertical="center" shrinkToFit="1"/>
      <protection hidden="1"/>
    </xf>
    <xf numFmtId="0" fontId="6" fillId="0" borderId="6" xfId="0" applyNumberFormat="1" applyFont="1" applyFill="1" applyBorder="1" applyAlignment="1" applyProtection="1">
      <alignment horizontal="center" vertical="center"/>
      <protection hidden="1"/>
    </xf>
    <xf numFmtId="0" fontId="6" fillId="0" borderId="9" xfId="0" applyNumberFormat="1" applyFont="1" applyFill="1" applyBorder="1" applyAlignment="1" applyProtection="1">
      <alignment horizontal="center" vertical="center"/>
      <protection hidden="1"/>
    </xf>
    <xf numFmtId="0" fontId="1" fillId="0" borderId="4" xfId="0" applyNumberFormat="1" applyFont="1" applyFill="1" applyBorder="1" applyAlignment="1" applyProtection="1">
      <alignment horizontal="center" vertical="center" shrinkToFit="1"/>
      <protection hidden="1"/>
    </xf>
    <xf numFmtId="0" fontId="1" fillId="0" borderId="7" xfId="0" applyNumberFormat="1" applyFont="1" applyFill="1" applyBorder="1" applyAlignment="1" applyProtection="1">
      <alignment horizontal="center" vertical="center" shrinkToFit="1"/>
      <protection hidden="1"/>
    </xf>
    <xf numFmtId="0" fontId="1" fillId="0" borderId="6"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6" fillId="0" borderId="2" xfId="0" applyNumberFormat="1" applyFont="1" applyFill="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0" fillId="0" borderId="8" xfId="0" applyFont="1" applyBorder="1" applyAlignment="1" applyProtection="1">
      <alignment horizontal="center" vertical="center"/>
      <protection hidden="1"/>
    </xf>
    <xf numFmtId="208" fontId="18" fillId="0" borderId="5" xfId="0" applyNumberFormat="1" applyFont="1" applyBorder="1" applyAlignment="1" applyProtection="1">
      <alignment horizontal="center" vertical="center"/>
      <protection hidden="1"/>
    </xf>
    <xf numFmtId="0" fontId="1" fillId="0" borderId="0" xfId="15" applyFont="1" applyFill="1" applyBorder="1" applyAlignment="1" applyProtection="1">
      <alignment horizontal="center" vertical="center" shrinkToFit="1"/>
      <protection hidden="1"/>
    </xf>
    <xf numFmtId="0" fontId="1" fillId="0" borderId="7" xfId="15" applyFont="1" applyFill="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7" xfId="0" applyFont="1" applyBorder="1" applyAlignment="1" applyProtection="1">
      <alignment horizontal="center" vertical="center" shrinkToFit="1"/>
      <protection hidden="1"/>
    </xf>
    <xf numFmtId="0" fontId="6" fillId="0" borderId="6"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9" xfId="0" applyFont="1" applyBorder="1" applyAlignment="1" applyProtection="1">
      <alignment horizontal="center" vertical="center" shrinkToFit="1"/>
      <protection hidden="1"/>
    </xf>
    <xf numFmtId="0" fontId="6" fillId="0" borderId="6"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208" fontId="6" fillId="0" borderId="6" xfId="0" applyNumberFormat="1" applyFont="1" applyBorder="1" applyAlignment="1" applyProtection="1">
      <alignment horizontal="center" vertical="center"/>
      <protection hidden="1"/>
    </xf>
    <xf numFmtId="208" fontId="6" fillId="0" borderId="9" xfId="0" applyNumberFormat="1" applyFont="1" applyBorder="1" applyAlignment="1" applyProtection="1">
      <alignment horizontal="center" vertical="center"/>
      <protection hidden="1"/>
    </xf>
    <xf numFmtId="208" fontId="6" fillId="0" borderId="6" xfId="0" applyNumberFormat="1" applyFont="1" applyBorder="1" applyAlignment="1" applyProtection="1">
      <alignment horizontal="center" vertical="center" shrinkToFit="1"/>
      <protection hidden="1"/>
    </xf>
    <xf numFmtId="208" fontId="6" fillId="0" borderId="9" xfId="0" applyNumberFormat="1" applyFont="1" applyBorder="1" applyAlignment="1" applyProtection="1">
      <alignment horizontal="center" vertical="center" shrinkToFit="1"/>
      <protection hidden="1"/>
    </xf>
    <xf numFmtId="208" fontId="6" fillId="0" borderId="2" xfId="0" applyNumberFormat="1" applyFont="1" applyBorder="1" applyAlignment="1" applyProtection="1">
      <alignment horizontal="center" vertical="center" shrinkToFit="1"/>
      <protection hidden="1"/>
    </xf>
    <xf numFmtId="210" fontId="1" fillId="0" borderId="8" xfId="0" applyNumberFormat="1" applyFont="1" applyBorder="1" applyAlignment="1" applyProtection="1">
      <alignment horizontal="center" vertical="center"/>
      <protection hidden="1"/>
    </xf>
    <xf numFmtId="204" fontId="1" fillId="0" borderId="12" xfId="0" applyNumberFormat="1" applyFont="1" applyBorder="1" applyAlignment="1" applyProtection="1">
      <alignment horizontal="center" vertical="center"/>
      <protection hidden="1"/>
    </xf>
    <xf numFmtId="204" fontId="1" fillId="0" borderId="8" xfId="0" applyNumberFormat="1" applyFont="1" applyBorder="1" applyAlignment="1" applyProtection="1">
      <alignment horizontal="center" vertical="center"/>
      <protection hidden="1"/>
    </xf>
    <xf numFmtId="0" fontId="0" fillId="0" borderId="1" xfId="15" applyFont="1" applyFill="1" applyBorder="1" applyAlignment="1" applyProtection="1">
      <alignment horizontal="center" vertical="center" wrapText="1"/>
      <protection hidden="1"/>
    </xf>
    <xf numFmtId="0" fontId="0" fillId="0" borderId="0" xfId="15" applyFont="1" applyFill="1" applyBorder="1" applyAlignment="1" applyProtection="1">
      <alignment horizontal="center" vertical="center" wrapText="1"/>
      <protection hidden="1"/>
    </xf>
    <xf numFmtId="0" fontId="0" fillId="0" borderId="2" xfId="15" applyFont="1" applyFill="1" applyBorder="1" applyAlignment="1" applyProtection="1">
      <alignment horizontal="center" vertical="center" wrapText="1"/>
      <protection hidden="1"/>
    </xf>
    <xf numFmtId="0" fontId="0" fillId="0" borderId="4"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216" fontId="0" fillId="0" borderId="8" xfId="0" applyNumberFormat="1" applyFont="1" applyFill="1" applyBorder="1" applyAlignment="1" applyProtection="1">
      <alignment horizontal="center" vertical="center"/>
      <protection hidden="1"/>
    </xf>
    <xf numFmtId="216" fontId="0" fillId="0" borderId="13" xfId="0" applyNumberFormat="1" applyFont="1" applyFill="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3"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221" fontId="1" fillId="0" borderId="0" xfId="0" applyNumberFormat="1" applyFont="1" applyBorder="1" applyAlignment="1" applyProtection="1">
      <alignment vertical="center"/>
      <protection hidden="1"/>
    </xf>
    <xf numFmtId="220" fontId="1" fillId="0" borderId="0" xfId="0" applyNumberFormat="1" applyFont="1" applyBorder="1" applyAlignment="1" applyProtection="1">
      <alignment horizontal="right" vertical="center"/>
      <protection hidden="1"/>
    </xf>
    <xf numFmtId="220" fontId="1" fillId="0" borderId="0" xfId="0" applyNumberFormat="1" applyFont="1" applyBorder="1" applyAlignment="1" applyProtection="1">
      <alignment vertical="center"/>
      <protection hidden="1"/>
    </xf>
    <xf numFmtId="0" fontId="1" fillId="0" borderId="0" xfId="0" applyFont="1" applyAlignment="1">
      <alignment vertical="center"/>
    </xf>
    <xf numFmtId="204" fontId="1" fillId="0" borderId="0" xfId="0" applyNumberFormat="1" applyFont="1" applyAlignment="1" applyProtection="1">
      <alignment vertical="center"/>
      <protection hidden="1"/>
    </xf>
    <xf numFmtId="205" fontId="1" fillId="0" borderId="0" xfId="0" applyNumberFormat="1" applyFont="1" applyAlignment="1" applyProtection="1">
      <alignment vertical="center"/>
      <protection hidden="1"/>
    </xf>
    <xf numFmtId="204" fontId="1" fillId="0" borderId="0" xfId="0" applyNumberFormat="1" applyFont="1" applyAlignment="1" applyProtection="1">
      <alignment horizontal="right" vertical="center"/>
      <protection hidden="1"/>
    </xf>
    <xf numFmtId="204" fontId="15" fillId="0" borderId="0" xfId="0" applyNumberFormat="1" applyFont="1" applyAlignment="1" applyProtection="1">
      <alignment vertical="center"/>
      <protection hidden="1"/>
    </xf>
    <xf numFmtId="0" fontId="15" fillId="0" borderId="0" xfId="0" applyFont="1" applyAlignment="1">
      <alignment/>
    </xf>
    <xf numFmtId="0" fontId="19" fillId="0" borderId="4"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9" fillId="0" borderId="16"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9" fillId="0" borderId="12" xfId="0" applyFont="1" applyBorder="1" applyAlignment="1" applyProtection="1">
      <alignment horizontal="center" vertical="center"/>
      <protection hidden="1"/>
    </xf>
    <xf numFmtId="0" fontId="19" fillId="0" borderId="5" xfId="0" applyFont="1" applyBorder="1" applyAlignment="1" applyProtection="1">
      <alignment horizontal="center" vertical="center" shrinkToFit="1"/>
      <protection hidden="1"/>
    </xf>
    <xf numFmtId="0" fontId="15" fillId="0" borderId="1" xfId="0" applyFont="1" applyBorder="1" applyAlignment="1" applyProtection="1">
      <alignment horizontal="center" vertical="center" shrinkToFit="1"/>
      <protection hidden="1"/>
    </xf>
    <xf numFmtId="0" fontId="15" fillId="0" borderId="3" xfId="0" applyFont="1" applyBorder="1" applyAlignment="1" applyProtection="1">
      <alignment horizontal="center" vertical="center" shrinkToFit="1"/>
      <protection hidden="1"/>
    </xf>
    <xf numFmtId="0" fontId="19" fillId="0" borderId="17"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14"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9" fillId="0" borderId="0" xfId="15" applyFont="1" applyFill="1" applyBorder="1" applyAlignment="1" applyProtection="1">
      <alignment horizontal="center" vertical="center"/>
      <protection hidden="1"/>
    </xf>
    <xf numFmtId="0" fontId="15" fillId="0" borderId="7" xfId="15" applyFont="1" applyFill="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21" fillId="0" borderId="0" xfId="0" applyFont="1" applyAlignment="1">
      <alignment vertical="center"/>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19" fillId="0" borderId="17" xfId="0" applyFont="1" applyBorder="1" applyAlignment="1">
      <alignment horizontal="center" vertical="center"/>
    </xf>
    <xf numFmtId="0" fontId="15" fillId="0" borderId="17" xfId="0" applyFont="1" applyBorder="1" applyAlignment="1">
      <alignment horizontal="center" vertical="center"/>
    </xf>
    <xf numFmtId="0" fontId="15" fillId="0" borderId="5" xfId="0" applyFont="1" applyBorder="1" applyAlignment="1">
      <alignment horizontal="center" vertical="center"/>
    </xf>
    <xf numFmtId="0" fontId="6" fillId="0" borderId="15" xfId="0" applyFont="1" applyBorder="1" applyAlignment="1">
      <alignment horizontal="center" vertical="center"/>
    </xf>
    <xf numFmtId="0" fontId="19" fillId="0" borderId="15" xfId="0" applyFont="1" applyBorder="1" applyAlignment="1">
      <alignment horizontal="center" vertical="center"/>
    </xf>
    <xf numFmtId="0" fontId="6" fillId="0" borderId="6" xfId="0" applyFont="1" applyBorder="1" applyAlignment="1">
      <alignment horizontal="center" vertical="center"/>
    </xf>
    <xf numFmtId="0" fontId="19" fillId="0" borderId="14" xfId="0" applyFont="1" applyBorder="1" applyAlignment="1">
      <alignment horizontal="center" vertical="center"/>
    </xf>
    <xf numFmtId="0" fontId="15" fillId="0" borderId="14" xfId="0" applyFont="1" applyBorder="1" applyAlignment="1">
      <alignment horizontal="center" vertical="center"/>
    </xf>
    <xf numFmtId="0" fontId="15" fillId="0" borderId="4" xfId="0" applyFont="1" applyBorder="1" applyAlignment="1">
      <alignment horizontal="center" vertical="center"/>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19" fillId="0" borderId="16" xfId="0" applyFont="1" applyBorder="1" applyAlignment="1">
      <alignment horizontal="center" vertical="center" shrinkToFit="1"/>
    </xf>
    <xf numFmtId="0" fontId="6" fillId="0" borderId="16" xfId="0" applyFont="1" applyBorder="1" applyAlignment="1">
      <alignment horizontal="center" vertical="center" shrinkToFit="1"/>
    </xf>
    <xf numFmtId="0" fontId="15" fillId="0" borderId="16" xfId="0" applyFont="1" applyBorder="1" applyAlignment="1">
      <alignment horizontal="center" vertical="center"/>
    </xf>
    <xf numFmtId="0" fontId="15" fillId="0" borderId="12" xfId="0" applyFont="1" applyBorder="1" applyAlignment="1">
      <alignment horizontal="center" vertical="center"/>
    </xf>
    <xf numFmtId="221" fontId="1" fillId="0" borderId="0" xfId="0" applyNumberFormat="1" applyFont="1" applyBorder="1" applyAlignment="1" applyProtection="1">
      <alignment horizontal="right" vertical="center"/>
      <protection hidden="1"/>
    </xf>
    <xf numFmtId="0" fontId="1" fillId="0" borderId="0" xfId="0" applyFont="1" applyAlignment="1">
      <alignment/>
    </xf>
    <xf numFmtId="220" fontId="1" fillId="0" borderId="2" xfId="0" applyNumberFormat="1" applyFont="1" applyBorder="1" applyAlignment="1" applyProtection="1">
      <alignment vertical="center"/>
      <protection hidden="1"/>
    </xf>
    <xf numFmtId="221" fontId="1" fillId="0" borderId="2" xfId="0" applyNumberFormat="1" applyFont="1" applyBorder="1" applyAlignment="1" applyProtection="1">
      <alignment vertical="center"/>
      <protection hidden="1"/>
    </xf>
    <xf numFmtId="220" fontId="1" fillId="0" borderId="2" xfId="0" applyNumberFormat="1" applyFont="1" applyBorder="1" applyAlignment="1" applyProtection="1">
      <alignment horizontal="right" vertical="center"/>
      <protection hidden="1"/>
    </xf>
    <xf numFmtId="221" fontId="1" fillId="0" borderId="2" xfId="0" applyNumberFormat="1" applyFont="1" applyBorder="1" applyAlignment="1" applyProtection="1">
      <alignment horizontal="right" vertical="center"/>
      <protection hidden="1"/>
    </xf>
    <xf numFmtId="0" fontId="1" fillId="0" borderId="2" xfId="0" applyFont="1" applyBorder="1" applyAlignment="1">
      <alignment vertical="center"/>
    </xf>
    <xf numFmtId="205" fontId="1" fillId="0" borderId="0" xfId="0" applyNumberFormat="1" applyFont="1" applyAlignment="1" applyProtection="1">
      <alignment horizontal="right" vertical="center"/>
      <protection hidden="1"/>
    </xf>
  </cellXfs>
  <cellStyles count="7">
    <cellStyle name="Normal" xfId="0"/>
    <cellStyle name="new"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J78"/>
  <sheetViews>
    <sheetView showGridLines="0" tabSelected="1" zoomScale="50" zoomScaleNormal="50" workbookViewId="0" topLeftCell="A1">
      <selection activeCell="A11" sqref="A11"/>
    </sheetView>
  </sheetViews>
  <sheetFormatPr defaultColWidth="9.00390625" defaultRowHeight="19.5" customHeight="1"/>
  <cols>
    <col min="1" max="1" width="8.875" style="390" customWidth="1"/>
    <col min="2" max="2" width="16.875" style="390" customWidth="1"/>
    <col min="3" max="114" width="1.625" style="391" customWidth="1"/>
    <col min="115" max="16384" width="1.625" style="424" customWidth="1"/>
  </cols>
  <sheetData>
    <row r="1" spans="1:114" s="111" customFormat="1" ht="32.25">
      <c r="A1" s="718" t="s">
        <v>371</v>
      </c>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8"/>
      <c r="AN1" s="718"/>
      <c r="AO1" s="718"/>
      <c r="AP1" s="718"/>
      <c r="AQ1" s="718"/>
      <c r="AR1" s="718"/>
      <c r="AS1" s="718"/>
      <c r="AT1" s="718"/>
      <c r="AU1" s="718"/>
      <c r="AV1" s="718"/>
      <c r="AW1" s="718"/>
      <c r="AX1" s="718"/>
      <c r="AY1" s="718"/>
      <c r="AZ1" s="718"/>
      <c r="BA1" s="718"/>
      <c r="BB1" s="718"/>
      <c r="BC1" s="718"/>
      <c r="BD1" s="718"/>
      <c r="BE1" s="718"/>
      <c r="BF1" s="718"/>
      <c r="BG1" s="718"/>
      <c r="BH1" s="718"/>
      <c r="BI1" s="718"/>
      <c r="BJ1" s="718"/>
      <c r="BK1" s="718"/>
      <c r="BL1" s="718"/>
      <c r="BM1" s="718"/>
      <c r="BN1" s="718"/>
      <c r="BO1" s="718"/>
      <c r="BP1" s="718"/>
      <c r="BQ1" s="718"/>
      <c r="BR1" s="718"/>
      <c r="BS1" s="718"/>
      <c r="BT1" s="718"/>
      <c r="BU1" s="718"/>
      <c r="BV1" s="718"/>
      <c r="BW1" s="718"/>
      <c r="BX1" s="718"/>
      <c r="BY1" s="718"/>
      <c r="BZ1" s="718"/>
      <c r="CA1" s="718"/>
      <c r="CB1" s="718"/>
      <c r="CC1" s="718"/>
      <c r="CD1" s="718"/>
      <c r="CE1" s="718"/>
      <c r="CF1" s="718"/>
      <c r="CG1" s="718"/>
      <c r="CH1" s="718"/>
      <c r="CI1" s="718"/>
      <c r="CJ1" s="718"/>
      <c r="CK1" s="718"/>
      <c r="CL1" s="718"/>
      <c r="CM1" s="718"/>
      <c r="CN1" s="718"/>
      <c r="CO1" s="718"/>
      <c r="CP1" s="718"/>
      <c r="CQ1" s="718"/>
      <c r="CR1" s="718"/>
      <c r="CS1" s="718"/>
      <c r="CT1" s="718"/>
      <c r="CU1" s="718"/>
      <c r="CV1" s="718"/>
      <c r="CW1" s="718"/>
      <c r="CX1" s="718"/>
      <c r="CY1" s="718"/>
      <c r="CZ1" s="718"/>
      <c r="DA1" s="718"/>
      <c r="DB1" s="718"/>
      <c r="DC1" s="718"/>
      <c r="DD1" s="718"/>
      <c r="DE1" s="718"/>
      <c r="DF1" s="718"/>
      <c r="DG1" s="718"/>
      <c r="DH1" s="718"/>
      <c r="DI1" s="718"/>
      <c r="DJ1" s="718"/>
    </row>
    <row r="2" spans="1:114" s="111" customFormat="1" ht="27.75">
      <c r="A2" s="719" t="s">
        <v>372</v>
      </c>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719"/>
      <c r="BK2" s="719"/>
      <c r="BL2" s="719"/>
      <c r="BM2" s="719"/>
      <c r="BN2" s="719"/>
      <c r="BO2" s="719"/>
      <c r="BP2" s="719"/>
      <c r="BQ2" s="719"/>
      <c r="BR2" s="719"/>
      <c r="BS2" s="719"/>
      <c r="BT2" s="719"/>
      <c r="BU2" s="719"/>
      <c r="BV2" s="719"/>
      <c r="BW2" s="719"/>
      <c r="BX2" s="719"/>
      <c r="BY2" s="719"/>
      <c r="BZ2" s="719"/>
      <c r="CA2" s="719"/>
      <c r="CB2" s="719"/>
      <c r="CC2" s="719"/>
      <c r="CD2" s="719"/>
      <c r="CE2" s="719"/>
      <c r="CF2" s="719"/>
      <c r="CG2" s="719"/>
      <c r="CH2" s="719"/>
      <c r="CI2" s="719"/>
      <c r="CJ2" s="719"/>
      <c r="CK2" s="719"/>
      <c r="CL2" s="719"/>
      <c r="CM2" s="719"/>
      <c r="CN2" s="719"/>
      <c r="CO2" s="719"/>
      <c r="CP2" s="719"/>
      <c r="CQ2" s="719"/>
      <c r="CR2" s="719"/>
      <c r="CS2" s="719"/>
      <c r="CT2" s="719"/>
      <c r="CU2" s="719"/>
      <c r="CV2" s="719"/>
      <c r="CW2" s="719"/>
      <c r="CX2" s="719"/>
      <c r="CY2" s="719"/>
      <c r="CZ2" s="719"/>
      <c r="DA2" s="719"/>
      <c r="DB2" s="719"/>
      <c r="DC2" s="719"/>
      <c r="DD2" s="719"/>
      <c r="DE2" s="719"/>
      <c r="DF2" s="719"/>
      <c r="DG2" s="719"/>
      <c r="DH2" s="719"/>
      <c r="DI2" s="719"/>
      <c r="DJ2" s="719"/>
    </row>
    <row r="3" spans="1:114" s="111" customFormat="1" ht="32.25">
      <c r="A3" s="720" t="s">
        <v>373</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0"/>
      <c r="AT3" s="720"/>
      <c r="AU3" s="720"/>
      <c r="AV3" s="720"/>
      <c r="AW3" s="720"/>
      <c r="AX3" s="720"/>
      <c r="AY3" s="720"/>
      <c r="AZ3" s="720"/>
      <c r="BA3" s="720"/>
      <c r="BB3" s="720"/>
      <c r="BC3" s="720"/>
      <c r="BD3" s="720"/>
      <c r="BE3" s="720"/>
      <c r="BF3" s="720"/>
      <c r="BG3" s="720"/>
      <c r="BH3" s="720"/>
      <c r="BI3" s="720"/>
      <c r="BJ3" s="720"/>
      <c r="BK3" s="720"/>
      <c r="BL3" s="720"/>
      <c r="BM3" s="720"/>
      <c r="BN3" s="720"/>
      <c r="BO3" s="720"/>
      <c r="BP3" s="720"/>
      <c r="BQ3" s="720"/>
      <c r="BR3" s="720"/>
      <c r="BS3" s="720"/>
      <c r="BT3" s="720"/>
      <c r="BU3" s="720"/>
      <c r="BV3" s="720"/>
      <c r="BW3" s="720"/>
      <c r="BX3" s="720"/>
      <c r="BY3" s="720"/>
      <c r="BZ3" s="720"/>
      <c r="CA3" s="720"/>
      <c r="CB3" s="720"/>
      <c r="CC3" s="720"/>
      <c r="CD3" s="720"/>
      <c r="CE3" s="720"/>
      <c r="CF3" s="720"/>
      <c r="CG3" s="720"/>
      <c r="CH3" s="720"/>
      <c r="CI3" s="720"/>
      <c r="CJ3" s="720"/>
      <c r="CK3" s="720"/>
      <c r="CL3" s="720"/>
      <c r="CM3" s="720"/>
      <c r="CN3" s="720"/>
      <c r="CO3" s="720"/>
      <c r="CP3" s="720"/>
      <c r="CQ3" s="720"/>
      <c r="CR3" s="720"/>
      <c r="CS3" s="720"/>
      <c r="CT3" s="720"/>
      <c r="CU3" s="720"/>
      <c r="CV3" s="720"/>
      <c r="CW3" s="720"/>
      <c r="CX3" s="720"/>
      <c r="CY3" s="720"/>
      <c r="CZ3" s="720"/>
      <c r="DA3" s="720"/>
      <c r="DB3" s="720"/>
      <c r="DC3" s="720"/>
      <c r="DD3" s="720"/>
      <c r="DE3" s="720"/>
      <c r="DF3" s="720"/>
      <c r="DG3" s="720"/>
      <c r="DH3" s="720"/>
      <c r="DI3" s="720"/>
      <c r="DJ3" s="720"/>
    </row>
    <row r="4" spans="1:114" s="111" customFormat="1" ht="27.75">
      <c r="A4" s="719" t="s">
        <v>374</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P4" s="719"/>
      <c r="AQ4" s="719"/>
      <c r="AR4" s="719"/>
      <c r="AS4" s="719"/>
      <c r="AT4" s="719"/>
      <c r="AU4" s="719"/>
      <c r="AV4" s="719"/>
      <c r="AW4" s="719"/>
      <c r="AX4" s="719"/>
      <c r="AY4" s="719"/>
      <c r="AZ4" s="719"/>
      <c r="BA4" s="719"/>
      <c r="BB4" s="719"/>
      <c r="BC4" s="719"/>
      <c r="BD4" s="719"/>
      <c r="BE4" s="719"/>
      <c r="BF4" s="719"/>
      <c r="BG4" s="719"/>
      <c r="BH4" s="719"/>
      <c r="BI4" s="719"/>
      <c r="BJ4" s="719"/>
      <c r="BK4" s="719"/>
      <c r="BL4" s="719"/>
      <c r="BM4" s="719"/>
      <c r="BN4" s="719"/>
      <c r="BO4" s="719"/>
      <c r="BP4" s="719"/>
      <c r="BQ4" s="719"/>
      <c r="BR4" s="719"/>
      <c r="BS4" s="719"/>
      <c r="BT4" s="719"/>
      <c r="BU4" s="719"/>
      <c r="BV4" s="719"/>
      <c r="BW4" s="719"/>
      <c r="BX4" s="719"/>
      <c r="BY4" s="719"/>
      <c r="BZ4" s="719"/>
      <c r="CA4" s="719"/>
      <c r="CB4" s="719"/>
      <c r="CC4" s="719"/>
      <c r="CD4" s="719"/>
      <c r="CE4" s="719"/>
      <c r="CF4" s="719"/>
      <c r="CG4" s="719"/>
      <c r="CH4" s="719"/>
      <c r="CI4" s="719"/>
      <c r="CJ4" s="719"/>
      <c r="CK4" s="719"/>
      <c r="CL4" s="719"/>
      <c r="CM4" s="719"/>
      <c r="CN4" s="719"/>
      <c r="CO4" s="719"/>
      <c r="CP4" s="719"/>
      <c r="CQ4" s="719"/>
      <c r="CR4" s="719"/>
      <c r="CS4" s="719"/>
      <c r="CT4" s="719"/>
      <c r="CU4" s="719"/>
      <c r="CV4" s="719"/>
      <c r="CW4" s="719"/>
      <c r="CX4" s="719"/>
      <c r="CY4" s="719"/>
      <c r="CZ4" s="719"/>
      <c r="DA4" s="719"/>
      <c r="DB4" s="719"/>
      <c r="DC4" s="719"/>
      <c r="DD4" s="719"/>
      <c r="DE4" s="719"/>
      <c r="DF4" s="719"/>
      <c r="DG4" s="719"/>
      <c r="DH4" s="719"/>
      <c r="DI4" s="719"/>
      <c r="DJ4" s="719"/>
    </row>
    <row r="5" spans="1:114" s="111" customFormat="1" ht="10.5" customHeight="1">
      <c r="A5" s="721" t="s">
        <v>375</v>
      </c>
      <c r="B5" s="721"/>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1"/>
      <c r="AF5" s="721"/>
      <c r="AG5" s="721"/>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721"/>
      <c r="BN5" s="721"/>
      <c r="BO5" s="721"/>
      <c r="BP5" s="721"/>
      <c r="BQ5" s="721"/>
      <c r="BR5" s="721"/>
      <c r="BS5" s="721"/>
      <c r="BT5" s="721"/>
      <c r="BU5" s="721"/>
      <c r="BV5" s="721"/>
      <c r="BW5" s="721"/>
      <c r="BX5" s="721"/>
      <c r="BY5" s="721"/>
      <c r="BZ5" s="721"/>
      <c r="CA5" s="721"/>
      <c r="CB5" s="721"/>
      <c r="CC5" s="721"/>
      <c r="CD5" s="721"/>
      <c r="CE5" s="721"/>
      <c r="CF5" s="721"/>
      <c r="CG5" s="721"/>
      <c r="CH5" s="721"/>
      <c r="CI5" s="721"/>
      <c r="CJ5" s="721"/>
      <c r="CK5" s="721"/>
      <c r="CL5" s="721"/>
      <c r="CM5" s="721"/>
      <c r="CN5" s="721"/>
      <c r="CO5" s="721"/>
      <c r="CP5" s="721"/>
      <c r="CQ5" s="721"/>
      <c r="CR5" s="721"/>
      <c r="CS5" s="721"/>
      <c r="CT5" s="721"/>
      <c r="CU5" s="721"/>
      <c r="CV5" s="721"/>
      <c r="CW5" s="721"/>
      <c r="CX5" s="721"/>
      <c r="CY5" s="721"/>
      <c r="CZ5" s="721"/>
      <c r="DA5" s="721"/>
      <c r="DB5" s="721"/>
      <c r="DC5" s="721"/>
      <c r="DD5" s="721"/>
      <c r="DE5" s="721"/>
      <c r="DF5" s="721"/>
      <c r="DG5" s="721"/>
      <c r="DH5" s="721"/>
      <c r="DI5" s="721"/>
      <c r="DJ5" s="721"/>
    </row>
    <row r="6" spans="1:114" s="111" customFormat="1" ht="49.5" customHeight="1">
      <c r="A6" s="721"/>
      <c r="B6" s="721"/>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21"/>
      <c r="BE6" s="721"/>
      <c r="BF6" s="721"/>
      <c r="BG6" s="721"/>
      <c r="BH6" s="721"/>
      <c r="BI6" s="721"/>
      <c r="BJ6" s="721"/>
      <c r="BK6" s="721"/>
      <c r="BL6" s="721"/>
      <c r="BM6" s="721"/>
      <c r="BN6" s="721"/>
      <c r="BO6" s="721"/>
      <c r="BP6" s="721"/>
      <c r="BQ6" s="721"/>
      <c r="BR6" s="721"/>
      <c r="BS6" s="721"/>
      <c r="BT6" s="721"/>
      <c r="BU6" s="721"/>
      <c r="BV6" s="721"/>
      <c r="BW6" s="721"/>
      <c r="BX6" s="721"/>
      <c r="BY6" s="721"/>
      <c r="BZ6" s="721"/>
      <c r="CA6" s="721"/>
      <c r="CB6" s="721"/>
      <c r="CC6" s="721"/>
      <c r="CD6" s="721"/>
      <c r="CE6" s="721"/>
      <c r="CF6" s="721"/>
      <c r="CG6" s="721"/>
      <c r="CH6" s="721"/>
      <c r="CI6" s="721"/>
      <c r="CJ6" s="721"/>
      <c r="CK6" s="721"/>
      <c r="CL6" s="721"/>
      <c r="CM6" s="721"/>
      <c r="CN6" s="721"/>
      <c r="CO6" s="721"/>
      <c r="CP6" s="721"/>
      <c r="CQ6" s="721"/>
      <c r="CR6" s="721"/>
      <c r="CS6" s="721"/>
      <c r="CT6" s="721"/>
      <c r="CU6" s="721"/>
      <c r="CV6" s="721"/>
      <c r="CW6" s="721"/>
      <c r="CX6" s="721"/>
      <c r="CY6" s="721"/>
      <c r="CZ6" s="721"/>
      <c r="DA6" s="721"/>
      <c r="DB6" s="721"/>
      <c r="DC6" s="721"/>
      <c r="DD6" s="721"/>
      <c r="DE6" s="721"/>
      <c r="DF6" s="721"/>
      <c r="DG6" s="721"/>
      <c r="DH6" s="721"/>
      <c r="DI6" s="721"/>
      <c r="DJ6" s="721"/>
    </row>
    <row r="7" spans="1:114" s="111" customFormat="1" ht="33">
      <c r="A7" s="722" t="s">
        <v>376</v>
      </c>
      <c r="B7" s="722"/>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22"/>
      <c r="AK7" s="722"/>
      <c r="AL7" s="722"/>
      <c r="AM7" s="722"/>
      <c r="AN7" s="722"/>
      <c r="AO7" s="722"/>
      <c r="AP7" s="722"/>
      <c r="AQ7" s="722"/>
      <c r="AR7" s="722"/>
      <c r="AS7" s="722"/>
      <c r="AT7" s="722"/>
      <c r="AU7" s="722"/>
      <c r="AV7" s="722"/>
      <c r="AW7" s="722"/>
      <c r="AX7" s="722"/>
      <c r="AY7" s="722"/>
      <c r="AZ7" s="722"/>
      <c r="BA7" s="722"/>
      <c r="BB7" s="722"/>
      <c r="BC7" s="722"/>
      <c r="BD7" s="722"/>
      <c r="BE7" s="722"/>
      <c r="BF7" s="722"/>
      <c r="BG7" s="722"/>
      <c r="BH7" s="722"/>
      <c r="BI7" s="722"/>
      <c r="BJ7" s="722"/>
      <c r="BK7" s="722"/>
      <c r="BL7" s="722"/>
      <c r="BM7" s="722"/>
      <c r="BN7" s="722"/>
      <c r="BO7" s="722"/>
      <c r="BP7" s="722"/>
      <c r="BQ7" s="722"/>
      <c r="BR7" s="722"/>
      <c r="BS7" s="722"/>
      <c r="BT7" s="722"/>
      <c r="BU7" s="722"/>
      <c r="BV7" s="722"/>
      <c r="BW7" s="722"/>
      <c r="BX7" s="722"/>
      <c r="BY7" s="722"/>
      <c r="BZ7" s="722"/>
      <c r="CA7" s="722"/>
      <c r="CB7" s="722"/>
      <c r="CC7" s="722"/>
      <c r="CD7" s="722"/>
      <c r="CE7" s="722"/>
      <c r="CF7" s="722"/>
      <c r="CG7" s="722"/>
      <c r="CH7" s="722"/>
      <c r="CI7" s="722"/>
      <c r="CJ7" s="722"/>
      <c r="CK7" s="722"/>
      <c r="CL7" s="722"/>
      <c r="CM7" s="722"/>
      <c r="CN7" s="722"/>
      <c r="CO7" s="722"/>
      <c r="CP7" s="722"/>
      <c r="CQ7" s="722"/>
      <c r="CR7" s="722"/>
      <c r="CS7" s="722"/>
      <c r="CT7" s="722"/>
      <c r="CU7" s="722"/>
      <c r="CV7" s="722"/>
      <c r="CW7" s="722"/>
      <c r="CX7" s="722"/>
      <c r="CY7" s="722"/>
      <c r="CZ7" s="722"/>
      <c r="DA7" s="722"/>
      <c r="DB7" s="722"/>
      <c r="DC7" s="722"/>
      <c r="DD7" s="722"/>
      <c r="DE7" s="722"/>
      <c r="DF7" s="722"/>
      <c r="DG7" s="722"/>
      <c r="DH7" s="722"/>
      <c r="DI7" s="722"/>
      <c r="DJ7" s="722"/>
    </row>
    <row r="8" spans="1:114" s="111" customFormat="1" ht="30" customHeight="1">
      <c r="A8" s="723" t="s">
        <v>739</v>
      </c>
      <c r="B8" s="723"/>
      <c r="C8" s="723"/>
      <c r="D8" s="723"/>
      <c r="E8" s="723"/>
      <c r="F8" s="723"/>
      <c r="G8" s="723"/>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3"/>
      <c r="AZ8" s="723"/>
      <c r="BA8" s="723"/>
      <c r="BB8" s="723"/>
      <c r="BC8" s="723"/>
      <c r="BD8" s="723"/>
      <c r="BE8" s="723"/>
      <c r="BF8" s="723"/>
      <c r="BG8" s="723"/>
      <c r="BH8" s="723"/>
      <c r="BI8" s="723"/>
      <c r="BJ8" s="723"/>
      <c r="BK8" s="723"/>
      <c r="BL8" s="723"/>
      <c r="BM8" s="723"/>
      <c r="BN8" s="723"/>
      <c r="BO8" s="723"/>
      <c r="BP8" s="723"/>
      <c r="BQ8" s="723"/>
      <c r="BR8" s="723"/>
      <c r="BS8" s="723"/>
      <c r="BT8" s="723"/>
      <c r="BU8" s="723"/>
      <c r="BV8" s="723"/>
      <c r="BW8" s="723"/>
      <c r="BX8" s="723"/>
      <c r="BY8" s="723"/>
      <c r="BZ8" s="723"/>
      <c r="CA8" s="723"/>
      <c r="CB8" s="723"/>
      <c r="CC8" s="723"/>
      <c r="CD8" s="723"/>
      <c r="CE8" s="723"/>
      <c r="CF8" s="723"/>
      <c r="CG8" s="723"/>
      <c r="CH8" s="723"/>
      <c r="CI8" s="723"/>
      <c r="CJ8" s="723"/>
      <c r="CK8" s="723"/>
      <c r="CL8" s="723"/>
      <c r="CM8" s="723"/>
      <c r="CN8" s="723"/>
      <c r="CO8" s="723"/>
      <c r="CP8" s="723"/>
      <c r="CQ8" s="723"/>
      <c r="CR8" s="723"/>
      <c r="CS8" s="723"/>
      <c r="CT8" s="723"/>
      <c r="CU8" s="723"/>
      <c r="CV8" s="723"/>
      <c r="CW8" s="723"/>
      <c r="CX8" s="723"/>
      <c r="CY8" s="723"/>
      <c r="CZ8" s="723"/>
      <c r="DA8" s="723"/>
      <c r="DB8" s="723"/>
      <c r="DC8" s="723"/>
      <c r="DD8" s="723"/>
      <c r="DE8" s="723"/>
      <c r="DF8" s="723"/>
      <c r="DG8" s="723"/>
      <c r="DH8" s="723"/>
      <c r="DI8" s="723"/>
      <c r="DJ8" s="723"/>
    </row>
    <row r="9" spans="1:114" s="111" customFormat="1" ht="27" customHeight="1">
      <c r="A9" s="724" t="s">
        <v>738</v>
      </c>
      <c r="B9" s="724"/>
      <c r="C9" s="724"/>
      <c r="D9" s="724"/>
      <c r="E9" s="724"/>
      <c r="F9" s="724"/>
      <c r="G9" s="724"/>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4"/>
      <c r="AY9" s="724"/>
      <c r="AZ9" s="724"/>
      <c r="BA9" s="724"/>
      <c r="BB9" s="724"/>
      <c r="BC9" s="724"/>
      <c r="BD9" s="724"/>
      <c r="BE9" s="724"/>
      <c r="BF9" s="724"/>
      <c r="BG9" s="724"/>
      <c r="BH9" s="724"/>
      <c r="BI9" s="724"/>
      <c r="BJ9" s="724"/>
      <c r="BK9" s="724"/>
      <c r="BL9" s="724"/>
      <c r="BM9" s="724"/>
      <c r="BN9" s="724"/>
      <c r="BO9" s="724"/>
      <c r="BP9" s="724"/>
      <c r="BQ9" s="724"/>
      <c r="BR9" s="724"/>
      <c r="BS9" s="724"/>
      <c r="BT9" s="724"/>
      <c r="BU9" s="724"/>
      <c r="BV9" s="724"/>
      <c r="BW9" s="724"/>
      <c r="BX9" s="724"/>
      <c r="BY9" s="724"/>
      <c r="BZ9" s="724"/>
      <c r="CA9" s="724"/>
      <c r="CB9" s="724"/>
      <c r="CC9" s="724"/>
      <c r="CD9" s="724"/>
      <c r="CE9" s="724"/>
      <c r="CF9" s="724"/>
      <c r="CG9" s="724"/>
      <c r="CH9" s="724"/>
      <c r="CI9" s="724"/>
      <c r="CJ9" s="724"/>
      <c r="CK9" s="724"/>
      <c r="CL9" s="724"/>
      <c r="CM9" s="724"/>
      <c r="CN9" s="724"/>
      <c r="CO9" s="724"/>
      <c r="CP9" s="724"/>
      <c r="CQ9" s="724"/>
      <c r="CR9" s="724"/>
      <c r="CS9" s="724"/>
      <c r="CT9" s="724"/>
      <c r="CU9" s="724"/>
      <c r="CV9" s="724"/>
      <c r="CW9" s="724"/>
      <c r="CX9" s="724"/>
      <c r="CY9" s="724"/>
      <c r="CZ9" s="724"/>
      <c r="DA9" s="724"/>
      <c r="DB9" s="724"/>
      <c r="DC9" s="724"/>
      <c r="DD9" s="724"/>
      <c r="DE9" s="724"/>
      <c r="DF9" s="724"/>
      <c r="DG9" s="724"/>
      <c r="DH9" s="724"/>
      <c r="DI9" s="724"/>
      <c r="DJ9" s="724"/>
    </row>
    <row r="10" spans="1:114" s="392" customFormat="1" ht="21.75" customHeight="1">
      <c r="A10" s="390"/>
      <c r="B10" s="390"/>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390"/>
      <c r="DG10" s="390"/>
      <c r="DH10" s="390"/>
      <c r="DI10" s="390"/>
      <c r="DJ10" s="390"/>
    </row>
    <row r="11" spans="1:114" s="392" customFormat="1" ht="21.75" customHeight="1">
      <c r="A11" s="390"/>
      <c r="B11" s="390"/>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390"/>
      <c r="DG11" s="390"/>
      <c r="DH11" s="390"/>
      <c r="DI11" s="390"/>
      <c r="DJ11" s="390"/>
    </row>
    <row r="12" spans="1:114" s="395" customFormat="1" ht="36.75">
      <c r="A12" s="393" t="s">
        <v>377</v>
      </c>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c r="DF12" s="394"/>
      <c r="DG12" s="394"/>
      <c r="DH12" s="394"/>
      <c r="DI12" s="394"/>
      <c r="DJ12" s="394"/>
    </row>
    <row r="13" spans="1:114" s="395" customFormat="1" ht="33">
      <c r="A13" s="396" t="s">
        <v>378</v>
      </c>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c r="DF13" s="394"/>
      <c r="DG13" s="394"/>
      <c r="DH13" s="394"/>
      <c r="DI13" s="394"/>
      <c r="DJ13" s="394"/>
    </row>
    <row r="14" spans="1:114" s="111" customFormat="1" ht="21.7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row>
    <row r="15" spans="1:114" s="400" customFormat="1" ht="27.75">
      <c r="A15" s="397" t="s">
        <v>379</v>
      </c>
      <c r="B15" s="398" t="s">
        <v>380</v>
      </c>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399"/>
      <c r="CU15" s="399"/>
      <c r="CV15" s="399"/>
      <c r="CW15" s="399"/>
      <c r="CX15" s="399"/>
      <c r="CY15" s="399"/>
      <c r="CZ15" s="399"/>
      <c r="DA15" s="399"/>
      <c r="DB15" s="399"/>
      <c r="DC15" s="399"/>
      <c r="DD15" s="399"/>
      <c r="DE15" s="399"/>
      <c r="DF15" s="399"/>
      <c r="DG15" s="399"/>
      <c r="DH15" s="399"/>
      <c r="DI15" s="399"/>
      <c r="DJ15" s="399"/>
    </row>
    <row r="16" spans="1:114" s="400" customFormat="1" ht="26.25">
      <c r="A16" s="401" t="s">
        <v>22</v>
      </c>
      <c r="B16" s="402" t="s">
        <v>381</v>
      </c>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399"/>
      <c r="DG16" s="399"/>
      <c r="DH16" s="399"/>
      <c r="DI16" s="399"/>
      <c r="DJ16" s="399"/>
    </row>
    <row r="17" spans="1:114" s="405" customFormat="1" ht="24" customHeight="1">
      <c r="A17" s="249"/>
      <c r="B17" s="403"/>
      <c r="C17" s="404"/>
      <c r="E17" s="725"/>
      <c r="F17" s="725"/>
      <c r="G17" s="725"/>
      <c r="H17" s="725"/>
      <c r="I17" s="725"/>
      <c r="J17" s="725"/>
      <c r="K17" s="725"/>
      <c r="L17" s="725"/>
      <c r="M17" s="726"/>
      <c r="N17" s="726"/>
      <c r="O17" s="725"/>
      <c r="P17" s="725"/>
      <c r="Q17" s="725"/>
      <c r="R17" s="725"/>
      <c r="S17" s="725"/>
      <c r="T17" s="725"/>
      <c r="U17" s="725"/>
      <c r="V17" s="725"/>
      <c r="W17" s="726"/>
      <c r="X17" s="726"/>
      <c r="Y17" s="725"/>
      <c r="Z17" s="725"/>
      <c r="AA17" s="725"/>
      <c r="AB17" s="725"/>
      <c r="AC17" s="725"/>
      <c r="AD17" s="725"/>
      <c r="AE17" s="725"/>
      <c r="AF17" s="725"/>
      <c r="AG17" s="726"/>
      <c r="AH17" s="726"/>
      <c r="AI17" s="725"/>
      <c r="AJ17" s="725"/>
      <c r="AK17" s="725"/>
      <c r="AL17" s="725"/>
      <c r="AM17" s="725"/>
      <c r="AN17" s="725"/>
      <c r="AO17" s="725"/>
      <c r="AP17" s="725"/>
      <c r="AQ17" s="726"/>
      <c r="AR17" s="726"/>
      <c r="AS17" s="725"/>
      <c r="AT17" s="725"/>
      <c r="AU17" s="725"/>
      <c r="AV17" s="725"/>
      <c r="AW17" s="725"/>
      <c r="AX17" s="725"/>
      <c r="AY17" s="725"/>
      <c r="AZ17" s="725"/>
      <c r="BA17" s="726"/>
      <c r="BB17" s="726"/>
      <c r="BC17" s="725"/>
      <c r="BD17" s="725"/>
      <c r="BE17" s="725"/>
      <c r="BF17" s="725"/>
      <c r="BG17" s="725"/>
      <c r="BH17" s="725"/>
      <c r="BI17" s="725"/>
      <c r="BJ17" s="725"/>
      <c r="BK17" s="726"/>
      <c r="BL17" s="726"/>
      <c r="BM17" s="725"/>
      <c r="BN17" s="725"/>
      <c r="BO17" s="725"/>
      <c r="BP17" s="725"/>
      <c r="BQ17" s="725"/>
      <c r="BR17" s="725"/>
      <c r="BS17" s="725"/>
      <c r="BT17" s="725"/>
      <c r="BU17" s="726"/>
      <c r="BV17" s="726"/>
      <c r="BW17" s="725"/>
      <c r="BX17" s="725"/>
      <c r="BY17" s="725"/>
      <c r="BZ17" s="725"/>
      <c r="CA17" s="725"/>
      <c r="CB17" s="725"/>
      <c r="CC17" s="725"/>
      <c r="CD17" s="725"/>
      <c r="CE17" s="726"/>
      <c r="CF17" s="726"/>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02"/>
      <c r="DE17" s="302"/>
      <c r="DF17" s="302"/>
      <c r="DG17" s="302"/>
      <c r="DH17" s="302"/>
      <c r="DI17" s="302"/>
      <c r="DJ17" s="406" t="s">
        <v>382</v>
      </c>
    </row>
    <row r="18" spans="1:114" s="405" customFormat="1" ht="24" customHeight="1">
      <c r="A18" s="407"/>
      <c r="B18" s="407"/>
      <c r="C18" s="407"/>
      <c r="D18" s="407"/>
      <c r="E18" s="727" t="s">
        <v>383</v>
      </c>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8"/>
      <c r="BH18" s="728"/>
      <c r="BI18" s="728"/>
      <c r="BJ18" s="728"/>
      <c r="BK18" s="728"/>
      <c r="BL18" s="728"/>
      <c r="BM18" s="728"/>
      <c r="BN18" s="728"/>
      <c r="BO18" s="728"/>
      <c r="BP18" s="728"/>
      <c r="BQ18" s="728"/>
      <c r="BR18" s="728"/>
      <c r="BS18" s="728"/>
      <c r="BT18" s="728"/>
      <c r="BU18" s="728"/>
      <c r="BV18" s="728"/>
      <c r="BW18" s="728"/>
      <c r="BX18" s="728"/>
      <c r="BY18" s="728"/>
      <c r="BZ18" s="728"/>
      <c r="CA18" s="728"/>
      <c r="CB18" s="728"/>
      <c r="CC18" s="728"/>
      <c r="CD18" s="728"/>
      <c r="CE18" s="728"/>
      <c r="CF18" s="728"/>
      <c r="CG18" s="728"/>
      <c r="CH18" s="728"/>
      <c r="CI18" s="728"/>
      <c r="CJ18" s="728"/>
      <c r="CK18" s="728"/>
      <c r="CL18" s="728"/>
      <c r="CM18" s="728"/>
      <c r="CN18" s="728"/>
      <c r="CO18" s="728"/>
      <c r="CP18" s="728"/>
      <c r="CQ18" s="728"/>
      <c r="CR18" s="728"/>
      <c r="CS18" s="728"/>
      <c r="CT18" s="728"/>
      <c r="CU18" s="728"/>
      <c r="CV18" s="728"/>
      <c r="CW18" s="728"/>
      <c r="CX18" s="728"/>
      <c r="CY18" s="728"/>
      <c r="CZ18" s="728"/>
      <c r="DA18" s="728"/>
      <c r="DB18" s="728"/>
      <c r="DC18" s="728"/>
      <c r="DD18" s="728"/>
      <c r="DE18" s="728"/>
      <c r="DF18" s="728"/>
      <c r="DG18" s="728"/>
      <c r="DH18" s="728"/>
      <c r="DI18" s="728"/>
      <c r="DJ18" s="729"/>
    </row>
    <row r="19" spans="1:114" s="405" customFormat="1" ht="24" customHeight="1">
      <c r="A19" s="248"/>
      <c r="B19" s="248"/>
      <c r="C19" s="248"/>
      <c r="D19" s="248"/>
      <c r="E19" s="730"/>
      <c r="F19" s="730"/>
      <c r="G19" s="730"/>
      <c r="H19" s="730"/>
      <c r="I19" s="730"/>
      <c r="J19" s="730"/>
      <c r="K19" s="730"/>
      <c r="L19" s="730"/>
      <c r="M19" s="730"/>
      <c r="N19" s="730"/>
      <c r="O19" s="727" t="s">
        <v>384</v>
      </c>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B19" s="728"/>
      <c r="BC19" s="728"/>
      <c r="BD19" s="728"/>
      <c r="BE19" s="728"/>
      <c r="BF19" s="728"/>
      <c r="BG19" s="728"/>
      <c r="BH19" s="728"/>
      <c r="BI19" s="728"/>
      <c r="BJ19" s="728"/>
      <c r="BK19" s="728"/>
      <c r="BL19" s="728"/>
      <c r="BM19" s="728"/>
      <c r="BN19" s="728"/>
      <c r="BO19" s="728"/>
      <c r="BP19" s="728"/>
      <c r="BQ19" s="728"/>
      <c r="BR19" s="728"/>
      <c r="BS19" s="728"/>
      <c r="BT19" s="728"/>
      <c r="BU19" s="728"/>
      <c r="BV19" s="728"/>
      <c r="BW19" s="728"/>
      <c r="BX19" s="728"/>
      <c r="BY19" s="728"/>
      <c r="BZ19" s="728"/>
      <c r="CA19" s="728"/>
      <c r="CB19" s="728"/>
      <c r="CC19" s="728"/>
      <c r="CD19" s="728"/>
      <c r="CE19" s="728"/>
      <c r="CF19" s="728"/>
      <c r="CG19" s="727" t="s">
        <v>385</v>
      </c>
      <c r="CH19" s="728"/>
      <c r="CI19" s="728"/>
      <c r="CJ19" s="728"/>
      <c r="CK19" s="728"/>
      <c r="CL19" s="728"/>
      <c r="CM19" s="728"/>
      <c r="CN19" s="728"/>
      <c r="CO19" s="728"/>
      <c r="CP19" s="728"/>
      <c r="CQ19" s="728"/>
      <c r="CR19" s="728"/>
      <c r="CS19" s="728"/>
      <c r="CT19" s="728"/>
      <c r="CU19" s="728"/>
      <c r="CV19" s="728"/>
      <c r="CW19" s="728"/>
      <c r="CX19" s="728"/>
      <c r="CY19" s="728"/>
      <c r="CZ19" s="728"/>
      <c r="DA19" s="730"/>
      <c r="DB19" s="730"/>
      <c r="DC19" s="730"/>
      <c r="DD19" s="730"/>
      <c r="DE19" s="730"/>
      <c r="DF19" s="730"/>
      <c r="DG19" s="730"/>
      <c r="DH19" s="730"/>
      <c r="DI19" s="730"/>
      <c r="DJ19" s="731"/>
    </row>
    <row r="20" spans="1:114" s="405" customFormat="1" ht="24" customHeight="1">
      <c r="A20" s="732" t="s">
        <v>386</v>
      </c>
      <c r="B20" s="733"/>
      <c r="C20" s="733"/>
      <c r="D20" s="733"/>
      <c r="E20" s="734" t="s">
        <v>338</v>
      </c>
      <c r="F20" s="735"/>
      <c r="G20" s="735"/>
      <c r="H20" s="735"/>
      <c r="I20" s="735"/>
      <c r="J20" s="735"/>
      <c r="K20" s="735"/>
      <c r="L20" s="735"/>
      <c r="M20" s="735"/>
      <c r="N20" s="735"/>
      <c r="O20" s="734" t="s">
        <v>387</v>
      </c>
      <c r="P20" s="735"/>
      <c r="Q20" s="735"/>
      <c r="R20" s="735"/>
      <c r="S20" s="735"/>
      <c r="T20" s="735"/>
      <c r="U20" s="735"/>
      <c r="V20" s="735"/>
      <c r="W20" s="735"/>
      <c r="X20" s="735"/>
      <c r="Y20" s="734" t="s">
        <v>388</v>
      </c>
      <c r="Z20" s="735"/>
      <c r="AA20" s="735"/>
      <c r="AB20" s="735"/>
      <c r="AC20" s="735"/>
      <c r="AD20" s="735"/>
      <c r="AE20" s="735"/>
      <c r="AF20" s="735"/>
      <c r="AG20" s="735"/>
      <c r="AH20" s="735"/>
      <c r="AI20" s="734" t="s">
        <v>31</v>
      </c>
      <c r="AJ20" s="735"/>
      <c r="AK20" s="735"/>
      <c r="AL20" s="735"/>
      <c r="AM20" s="735"/>
      <c r="AN20" s="735"/>
      <c r="AO20" s="735"/>
      <c r="AP20" s="735"/>
      <c r="AQ20" s="735"/>
      <c r="AR20" s="735"/>
      <c r="AS20" s="734" t="s">
        <v>389</v>
      </c>
      <c r="AT20" s="735"/>
      <c r="AU20" s="735"/>
      <c r="AV20" s="735"/>
      <c r="AW20" s="735"/>
      <c r="AX20" s="735"/>
      <c r="AY20" s="735"/>
      <c r="AZ20" s="735"/>
      <c r="BA20" s="735"/>
      <c r="BB20" s="735"/>
      <c r="BC20" s="734" t="s">
        <v>390</v>
      </c>
      <c r="BD20" s="735"/>
      <c r="BE20" s="735"/>
      <c r="BF20" s="735"/>
      <c r="BG20" s="735"/>
      <c r="BH20" s="735"/>
      <c r="BI20" s="735"/>
      <c r="BJ20" s="735"/>
      <c r="BK20" s="735"/>
      <c r="BL20" s="735"/>
      <c r="BM20" s="734" t="s">
        <v>391</v>
      </c>
      <c r="BN20" s="735"/>
      <c r="BO20" s="735"/>
      <c r="BP20" s="735"/>
      <c r="BQ20" s="735"/>
      <c r="BR20" s="735"/>
      <c r="BS20" s="735"/>
      <c r="BT20" s="735"/>
      <c r="BU20" s="735"/>
      <c r="BV20" s="735"/>
      <c r="BW20" s="734" t="s">
        <v>32</v>
      </c>
      <c r="BX20" s="735"/>
      <c r="BY20" s="735"/>
      <c r="BZ20" s="735"/>
      <c r="CA20" s="735"/>
      <c r="CB20" s="735"/>
      <c r="CC20" s="735"/>
      <c r="CD20" s="735"/>
      <c r="CE20" s="735"/>
      <c r="CF20" s="735"/>
      <c r="CG20" s="734" t="s">
        <v>387</v>
      </c>
      <c r="CH20" s="735"/>
      <c r="CI20" s="735"/>
      <c r="CJ20" s="735"/>
      <c r="CK20" s="735"/>
      <c r="CL20" s="735"/>
      <c r="CM20" s="735"/>
      <c r="CN20" s="735"/>
      <c r="CO20" s="735"/>
      <c r="CP20" s="735"/>
      <c r="CQ20" s="734" t="s">
        <v>388</v>
      </c>
      <c r="CR20" s="735"/>
      <c r="CS20" s="735"/>
      <c r="CT20" s="735"/>
      <c r="CU20" s="735"/>
      <c r="CV20" s="735"/>
      <c r="CW20" s="735"/>
      <c r="CX20" s="735"/>
      <c r="CY20" s="735"/>
      <c r="CZ20" s="735"/>
      <c r="DA20" s="734" t="s">
        <v>145</v>
      </c>
      <c r="DB20" s="735"/>
      <c r="DC20" s="735"/>
      <c r="DD20" s="735"/>
      <c r="DE20" s="735"/>
      <c r="DF20" s="735"/>
      <c r="DG20" s="735"/>
      <c r="DH20" s="735"/>
      <c r="DI20" s="735"/>
      <c r="DJ20" s="736"/>
    </row>
    <row r="21" spans="1:114" s="408" customFormat="1" ht="24" customHeight="1">
      <c r="A21" s="737" t="s">
        <v>34</v>
      </c>
      <c r="B21" s="737"/>
      <c r="C21" s="737"/>
      <c r="D21" s="737"/>
      <c r="E21" s="738" t="s">
        <v>343</v>
      </c>
      <c r="F21" s="738"/>
      <c r="G21" s="738"/>
      <c r="H21" s="738"/>
      <c r="I21" s="738"/>
      <c r="J21" s="738"/>
      <c r="K21" s="738"/>
      <c r="L21" s="738"/>
      <c r="M21" s="738"/>
      <c r="N21" s="738"/>
      <c r="O21" s="738" t="s">
        <v>392</v>
      </c>
      <c r="P21" s="738"/>
      <c r="Q21" s="738"/>
      <c r="R21" s="738"/>
      <c r="S21" s="738"/>
      <c r="T21" s="738"/>
      <c r="U21" s="738"/>
      <c r="V21" s="738"/>
      <c r="W21" s="738"/>
      <c r="X21" s="738"/>
      <c r="Y21" s="738" t="s">
        <v>393</v>
      </c>
      <c r="Z21" s="738"/>
      <c r="AA21" s="738"/>
      <c r="AB21" s="738"/>
      <c r="AC21" s="738"/>
      <c r="AD21" s="738"/>
      <c r="AE21" s="738"/>
      <c r="AF21" s="738"/>
      <c r="AG21" s="738"/>
      <c r="AH21" s="738"/>
      <c r="AI21" s="738" t="s">
        <v>394</v>
      </c>
      <c r="AJ21" s="738"/>
      <c r="AK21" s="738"/>
      <c r="AL21" s="738"/>
      <c r="AM21" s="738"/>
      <c r="AN21" s="738"/>
      <c r="AO21" s="738"/>
      <c r="AP21" s="738"/>
      <c r="AQ21" s="738"/>
      <c r="AR21" s="738"/>
      <c r="AS21" s="738" t="s">
        <v>395</v>
      </c>
      <c r="AT21" s="738"/>
      <c r="AU21" s="738"/>
      <c r="AV21" s="738"/>
      <c r="AW21" s="738"/>
      <c r="AX21" s="738"/>
      <c r="AY21" s="738"/>
      <c r="AZ21" s="738"/>
      <c r="BA21" s="738"/>
      <c r="BB21" s="738"/>
      <c r="BC21" s="738" t="s">
        <v>396</v>
      </c>
      <c r="BD21" s="738"/>
      <c r="BE21" s="738"/>
      <c r="BF21" s="738"/>
      <c r="BG21" s="738"/>
      <c r="BH21" s="738"/>
      <c r="BI21" s="738"/>
      <c r="BJ21" s="738"/>
      <c r="BK21" s="738"/>
      <c r="BL21" s="738"/>
      <c r="BM21" s="738" t="s">
        <v>397</v>
      </c>
      <c r="BN21" s="738"/>
      <c r="BO21" s="738"/>
      <c r="BP21" s="738"/>
      <c r="BQ21" s="738"/>
      <c r="BR21" s="738"/>
      <c r="BS21" s="738"/>
      <c r="BT21" s="738"/>
      <c r="BU21" s="738"/>
      <c r="BV21" s="738"/>
      <c r="BW21" s="738" t="s">
        <v>398</v>
      </c>
      <c r="BX21" s="738"/>
      <c r="BY21" s="738"/>
      <c r="BZ21" s="738"/>
      <c r="CA21" s="738"/>
      <c r="CB21" s="738"/>
      <c r="CC21" s="738"/>
      <c r="CD21" s="738"/>
      <c r="CE21" s="738"/>
      <c r="CF21" s="738"/>
      <c r="CG21" s="738" t="s">
        <v>392</v>
      </c>
      <c r="CH21" s="738"/>
      <c r="CI21" s="738"/>
      <c r="CJ21" s="738"/>
      <c r="CK21" s="738"/>
      <c r="CL21" s="738"/>
      <c r="CM21" s="738"/>
      <c r="CN21" s="738"/>
      <c r="CO21" s="738"/>
      <c r="CP21" s="738"/>
      <c r="CQ21" s="738" t="s">
        <v>393</v>
      </c>
      <c r="CR21" s="738"/>
      <c r="CS21" s="738"/>
      <c r="CT21" s="738"/>
      <c r="CU21" s="738"/>
      <c r="CV21" s="738"/>
      <c r="CW21" s="738"/>
      <c r="CX21" s="738"/>
      <c r="CY21" s="738"/>
      <c r="CZ21" s="738"/>
      <c r="DA21" s="738" t="s">
        <v>399</v>
      </c>
      <c r="DB21" s="738"/>
      <c r="DC21" s="738"/>
      <c r="DD21" s="738"/>
      <c r="DE21" s="738"/>
      <c r="DF21" s="738"/>
      <c r="DG21" s="738"/>
      <c r="DH21" s="738"/>
      <c r="DI21" s="738"/>
      <c r="DJ21" s="717"/>
    </row>
    <row r="22" spans="5:114" s="408" customFormat="1" ht="24" customHeight="1">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09"/>
      <c r="AV22" s="709"/>
      <c r="AW22" s="709"/>
      <c r="AX22" s="709"/>
      <c r="AY22" s="709"/>
      <c r="AZ22" s="709"/>
      <c r="BA22" s="709"/>
      <c r="BB22" s="709"/>
      <c r="BC22" s="709"/>
      <c r="BD22" s="709"/>
      <c r="BE22" s="709"/>
      <c r="BF22" s="709"/>
      <c r="BG22" s="709"/>
      <c r="BH22" s="709"/>
      <c r="BI22" s="709"/>
      <c r="BJ22" s="709"/>
      <c r="BK22" s="709"/>
      <c r="BL22" s="709"/>
      <c r="BM22" s="709" t="s">
        <v>400</v>
      </c>
      <c r="BN22" s="709"/>
      <c r="BO22" s="709"/>
      <c r="BP22" s="709"/>
      <c r="BQ22" s="709"/>
      <c r="BR22" s="709"/>
      <c r="BS22" s="709"/>
      <c r="BT22" s="709"/>
      <c r="BU22" s="709"/>
      <c r="BV22" s="709"/>
      <c r="BW22" s="709"/>
      <c r="BX22" s="709"/>
      <c r="BY22" s="709"/>
      <c r="BZ22" s="709"/>
      <c r="CA22" s="709"/>
      <c r="CB22" s="709"/>
      <c r="CC22" s="709"/>
      <c r="CD22" s="709"/>
      <c r="CE22" s="709"/>
      <c r="CF22" s="709"/>
      <c r="CG22" s="709"/>
      <c r="CH22" s="709"/>
      <c r="CI22" s="709"/>
      <c r="CJ22" s="709"/>
      <c r="CK22" s="709"/>
      <c r="CL22" s="709"/>
      <c r="CM22" s="709"/>
      <c r="CN22" s="709"/>
      <c r="CO22" s="709"/>
      <c r="CP22" s="709"/>
      <c r="CQ22" s="709"/>
      <c r="CR22" s="709"/>
      <c r="CS22" s="709"/>
      <c r="CT22" s="709"/>
      <c r="CU22" s="709"/>
      <c r="CV22" s="709"/>
      <c r="CW22" s="709"/>
      <c r="CX22" s="709"/>
      <c r="CY22" s="709"/>
      <c r="CZ22" s="709"/>
      <c r="DA22" s="709"/>
      <c r="DB22" s="709"/>
      <c r="DC22" s="709"/>
      <c r="DD22" s="709"/>
      <c r="DE22" s="709"/>
      <c r="DF22" s="709"/>
      <c r="DG22" s="709"/>
      <c r="DH22" s="709"/>
      <c r="DI22" s="709"/>
      <c r="DJ22" s="710"/>
    </row>
    <row r="23" spans="1:114" s="405" customFormat="1" ht="24" customHeight="1">
      <c r="A23" s="711">
        <v>1</v>
      </c>
      <c r="B23" s="711"/>
      <c r="C23" s="711"/>
      <c r="D23" s="711"/>
      <c r="E23" s="728">
        <v>2</v>
      </c>
      <c r="F23" s="728"/>
      <c r="G23" s="728"/>
      <c r="H23" s="728"/>
      <c r="I23" s="728"/>
      <c r="J23" s="728"/>
      <c r="K23" s="728"/>
      <c r="L23" s="728"/>
      <c r="M23" s="728"/>
      <c r="N23" s="728"/>
      <c r="O23" s="728">
        <v>3</v>
      </c>
      <c r="P23" s="728"/>
      <c r="Q23" s="728"/>
      <c r="R23" s="728"/>
      <c r="S23" s="728"/>
      <c r="T23" s="728"/>
      <c r="U23" s="728"/>
      <c r="V23" s="728"/>
      <c r="W23" s="728"/>
      <c r="X23" s="728"/>
      <c r="Y23" s="728">
        <v>4</v>
      </c>
      <c r="Z23" s="728"/>
      <c r="AA23" s="728"/>
      <c r="AB23" s="728"/>
      <c r="AC23" s="728"/>
      <c r="AD23" s="728"/>
      <c r="AE23" s="728"/>
      <c r="AF23" s="728"/>
      <c r="AG23" s="728"/>
      <c r="AH23" s="728"/>
      <c r="AI23" s="728">
        <v>5</v>
      </c>
      <c r="AJ23" s="728"/>
      <c r="AK23" s="728"/>
      <c r="AL23" s="728"/>
      <c r="AM23" s="728"/>
      <c r="AN23" s="728"/>
      <c r="AO23" s="728"/>
      <c r="AP23" s="728"/>
      <c r="AQ23" s="728"/>
      <c r="AR23" s="728"/>
      <c r="AS23" s="728">
        <v>6</v>
      </c>
      <c r="AT23" s="728"/>
      <c r="AU23" s="728"/>
      <c r="AV23" s="728"/>
      <c r="AW23" s="728"/>
      <c r="AX23" s="728"/>
      <c r="AY23" s="728"/>
      <c r="AZ23" s="728"/>
      <c r="BA23" s="728"/>
      <c r="BB23" s="728"/>
      <c r="BC23" s="728">
        <v>7</v>
      </c>
      <c r="BD23" s="728"/>
      <c r="BE23" s="728"/>
      <c r="BF23" s="728"/>
      <c r="BG23" s="728"/>
      <c r="BH23" s="728"/>
      <c r="BI23" s="728"/>
      <c r="BJ23" s="728"/>
      <c r="BK23" s="728"/>
      <c r="BL23" s="728"/>
      <c r="BM23" s="728">
        <v>8</v>
      </c>
      <c r="BN23" s="728"/>
      <c r="BO23" s="728"/>
      <c r="BP23" s="728"/>
      <c r="BQ23" s="728"/>
      <c r="BR23" s="728"/>
      <c r="BS23" s="728"/>
      <c r="BT23" s="728"/>
      <c r="BU23" s="728"/>
      <c r="BV23" s="728"/>
      <c r="BW23" s="728">
        <v>9</v>
      </c>
      <c r="BX23" s="728"/>
      <c r="BY23" s="728"/>
      <c r="BZ23" s="728"/>
      <c r="CA23" s="728"/>
      <c r="CB23" s="728"/>
      <c r="CC23" s="728"/>
      <c r="CD23" s="728"/>
      <c r="CE23" s="728"/>
      <c r="CF23" s="728"/>
      <c r="CG23" s="728">
        <v>10</v>
      </c>
      <c r="CH23" s="728"/>
      <c r="CI23" s="728"/>
      <c r="CJ23" s="728"/>
      <c r="CK23" s="728"/>
      <c r="CL23" s="728"/>
      <c r="CM23" s="728"/>
      <c r="CN23" s="728"/>
      <c r="CO23" s="728"/>
      <c r="CP23" s="728"/>
      <c r="CQ23" s="728">
        <v>11</v>
      </c>
      <c r="CR23" s="728"/>
      <c r="CS23" s="728"/>
      <c r="CT23" s="728"/>
      <c r="CU23" s="728"/>
      <c r="CV23" s="728"/>
      <c r="CW23" s="728"/>
      <c r="CX23" s="728"/>
      <c r="CY23" s="728"/>
      <c r="CZ23" s="728"/>
      <c r="DA23" s="728">
        <v>12</v>
      </c>
      <c r="DB23" s="728"/>
      <c r="DC23" s="728"/>
      <c r="DD23" s="728"/>
      <c r="DE23" s="728"/>
      <c r="DF23" s="728"/>
      <c r="DG23" s="728"/>
      <c r="DH23" s="728"/>
      <c r="DI23" s="728"/>
      <c r="DJ23" s="729"/>
    </row>
    <row r="24" spans="5:114" s="405" customFormat="1" ht="12" customHeight="1">
      <c r="E24" s="725"/>
      <c r="F24" s="725"/>
      <c r="G24" s="725"/>
      <c r="H24" s="725"/>
      <c r="I24" s="725"/>
      <c r="J24" s="725"/>
      <c r="K24" s="725"/>
      <c r="L24" s="725"/>
      <c r="M24" s="726"/>
      <c r="N24" s="726"/>
      <c r="O24" s="725"/>
      <c r="P24" s="725"/>
      <c r="Q24" s="725"/>
      <c r="R24" s="725"/>
      <c r="S24" s="725"/>
      <c r="T24" s="725"/>
      <c r="U24" s="725"/>
      <c r="V24" s="725"/>
      <c r="W24" s="726"/>
      <c r="X24" s="726"/>
      <c r="Y24" s="725"/>
      <c r="Z24" s="725"/>
      <c r="AA24" s="725"/>
      <c r="AB24" s="725"/>
      <c r="AC24" s="725"/>
      <c r="AD24" s="725"/>
      <c r="AE24" s="725"/>
      <c r="AF24" s="725"/>
      <c r="AG24" s="726"/>
      <c r="AH24" s="726"/>
      <c r="AI24" s="725"/>
      <c r="AJ24" s="725"/>
      <c r="AK24" s="725"/>
      <c r="AL24" s="725"/>
      <c r="AM24" s="725"/>
      <c r="AN24" s="725"/>
      <c r="AO24" s="725"/>
      <c r="AP24" s="725"/>
      <c r="AQ24" s="726"/>
      <c r="AR24" s="726"/>
      <c r="AS24" s="725"/>
      <c r="AT24" s="725"/>
      <c r="AU24" s="725"/>
      <c r="AV24" s="725"/>
      <c r="AW24" s="725"/>
      <c r="AX24" s="725"/>
      <c r="AY24" s="725"/>
      <c r="AZ24" s="725"/>
      <c r="BA24" s="726"/>
      <c r="BB24" s="726"/>
      <c r="BC24" s="725"/>
      <c r="BD24" s="725"/>
      <c r="BE24" s="725"/>
      <c r="BF24" s="725"/>
      <c r="BG24" s="725"/>
      <c r="BH24" s="725"/>
      <c r="BI24" s="725"/>
      <c r="BJ24" s="725"/>
      <c r="BK24" s="726"/>
      <c r="BL24" s="726"/>
      <c r="BM24" s="725"/>
      <c r="BN24" s="725"/>
      <c r="BO24" s="725"/>
      <c r="BP24" s="725"/>
      <c r="BQ24" s="725"/>
      <c r="BR24" s="725"/>
      <c r="BS24" s="725"/>
      <c r="BT24" s="725"/>
      <c r="BU24" s="726"/>
      <c r="BV24" s="726"/>
      <c r="BW24" s="725"/>
      <c r="BX24" s="725"/>
      <c r="BY24" s="725"/>
      <c r="BZ24" s="725"/>
      <c r="CA24" s="725"/>
      <c r="CB24" s="725"/>
      <c r="CC24" s="725"/>
      <c r="CD24" s="725"/>
      <c r="CE24" s="726"/>
      <c r="CF24" s="726"/>
      <c r="CG24" s="712"/>
      <c r="CH24" s="712"/>
      <c r="CI24" s="712"/>
      <c r="CJ24" s="712"/>
      <c r="CK24" s="712"/>
      <c r="CL24" s="712"/>
      <c r="CM24" s="712"/>
      <c r="CN24" s="712"/>
      <c r="CO24" s="712"/>
      <c r="CP24" s="712"/>
      <c r="CQ24" s="712"/>
      <c r="CR24" s="712"/>
      <c r="CS24" s="712"/>
      <c r="CT24" s="712"/>
      <c r="CU24" s="712"/>
      <c r="CV24" s="712"/>
      <c r="CW24" s="712"/>
      <c r="CX24" s="712"/>
      <c r="CY24" s="712"/>
      <c r="CZ24" s="712"/>
      <c r="DA24" s="712"/>
      <c r="DB24" s="712"/>
      <c r="DC24" s="712"/>
      <c r="DD24" s="712"/>
      <c r="DE24" s="712"/>
      <c r="DF24" s="712"/>
      <c r="DG24" s="712"/>
      <c r="DH24" s="712"/>
      <c r="DI24" s="712"/>
      <c r="DJ24" s="712"/>
    </row>
    <row r="25" spans="1:114" s="410" customFormat="1" ht="27.75" customHeight="1">
      <c r="A25" s="409">
        <v>1999</v>
      </c>
      <c r="B25" s="389"/>
      <c r="C25" s="389"/>
      <c r="D25" s="389"/>
      <c r="E25" s="712">
        <v>50552</v>
      </c>
      <c r="F25" s="712"/>
      <c r="G25" s="712"/>
      <c r="H25" s="712"/>
      <c r="I25" s="712"/>
      <c r="J25" s="712"/>
      <c r="K25" s="712"/>
      <c r="L25" s="712"/>
      <c r="M25" s="712"/>
      <c r="N25" s="712"/>
      <c r="O25" s="712">
        <v>46677</v>
      </c>
      <c r="P25" s="712"/>
      <c r="Q25" s="712"/>
      <c r="R25" s="712"/>
      <c r="S25" s="712"/>
      <c r="T25" s="712"/>
      <c r="U25" s="712"/>
      <c r="V25" s="712"/>
      <c r="W25" s="712"/>
      <c r="X25" s="712"/>
      <c r="Y25" s="712">
        <v>114</v>
      </c>
      <c r="Z25" s="712"/>
      <c r="AA25" s="712"/>
      <c r="AB25" s="712"/>
      <c r="AC25" s="712"/>
      <c r="AD25" s="712"/>
      <c r="AE25" s="712"/>
      <c r="AF25" s="712"/>
      <c r="AG25" s="712"/>
      <c r="AH25" s="712"/>
      <c r="AI25" s="712">
        <v>755</v>
      </c>
      <c r="AJ25" s="712"/>
      <c r="AK25" s="712"/>
      <c r="AL25" s="712"/>
      <c r="AM25" s="712"/>
      <c r="AN25" s="712"/>
      <c r="AO25" s="712"/>
      <c r="AP25" s="712"/>
      <c r="AQ25" s="712"/>
      <c r="AR25" s="712"/>
      <c r="AS25" s="712">
        <v>146</v>
      </c>
      <c r="AT25" s="712"/>
      <c r="AU25" s="712"/>
      <c r="AV25" s="712"/>
      <c r="AW25" s="712"/>
      <c r="AX25" s="712"/>
      <c r="AY25" s="712"/>
      <c r="AZ25" s="712"/>
      <c r="BA25" s="712"/>
      <c r="BB25" s="712"/>
      <c r="BC25" s="712">
        <v>83</v>
      </c>
      <c r="BD25" s="712"/>
      <c r="BE25" s="712"/>
      <c r="BF25" s="712"/>
      <c r="BG25" s="712"/>
      <c r="BH25" s="712"/>
      <c r="BI25" s="712"/>
      <c r="BJ25" s="712"/>
      <c r="BK25" s="712"/>
      <c r="BL25" s="712"/>
      <c r="BM25" s="712">
        <v>1</v>
      </c>
      <c r="BN25" s="712"/>
      <c r="BO25" s="712"/>
      <c r="BP25" s="712"/>
      <c r="BQ25" s="712"/>
      <c r="BR25" s="712"/>
      <c r="BS25" s="712"/>
      <c r="BT25" s="712"/>
      <c r="BU25" s="712"/>
      <c r="BV25" s="712"/>
      <c r="BW25" s="712">
        <v>479</v>
      </c>
      <c r="BX25" s="712"/>
      <c r="BY25" s="712"/>
      <c r="BZ25" s="712"/>
      <c r="CA25" s="712"/>
      <c r="CB25" s="712"/>
      <c r="CC25" s="712"/>
      <c r="CD25" s="712"/>
      <c r="CE25" s="712"/>
      <c r="CF25" s="712"/>
      <c r="CG25" s="712">
        <v>2150</v>
      </c>
      <c r="CH25" s="712"/>
      <c r="CI25" s="712"/>
      <c r="CJ25" s="712"/>
      <c r="CK25" s="712"/>
      <c r="CL25" s="712"/>
      <c r="CM25" s="712"/>
      <c r="CN25" s="712"/>
      <c r="CO25" s="712"/>
      <c r="CP25" s="712"/>
      <c r="CQ25" s="712">
        <v>119</v>
      </c>
      <c r="CR25" s="712"/>
      <c r="CS25" s="712"/>
      <c r="CT25" s="712"/>
      <c r="CU25" s="712"/>
      <c r="CV25" s="712"/>
      <c r="CW25" s="712"/>
      <c r="CX25" s="712"/>
      <c r="CY25" s="712"/>
      <c r="CZ25" s="712"/>
      <c r="DA25" s="712">
        <v>28</v>
      </c>
      <c r="DB25" s="712"/>
      <c r="DC25" s="712"/>
      <c r="DD25" s="712"/>
      <c r="DE25" s="712"/>
      <c r="DF25" s="712"/>
      <c r="DG25" s="712"/>
      <c r="DH25" s="712"/>
      <c r="DI25" s="712"/>
      <c r="DJ25" s="712"/>
    </row>
    <row r="26" spans="1:114" s="410" customFormat="1" ht="27.75" customHeight="1">
      <c r="A26" s="409">
        <v>2000</v>
      </c>
      <c r="E26" s="712">
        <v>51510</v>
      </c>
      <c r="F26" s="712"/>
      <c r="G26" s="712"/>
      <c r="H26" s="712"/>
      <c r="I26" s="712"/>
      <c r="J26" s="712"/>
      <c r="K26" s="712"/>
      <c r="L26" s="712"/>
      <c r="M26" s="712"/>
      <c r="N26" s="712"/>
      <c r="O26" s="712">
        <v>47763</v>
      </c>
      <c r="P26" s="712"/>
      <c r="Q26" s="712"/>
      <c r="R26" s="712"/>
      <c r="S26" s="712"/>
      <c r="T26" s="712"/>
      <c r="U26" s="712"/>
      <c r="V26" s="712"/>
      <c r="W26" s="712"/>
      <c r="X26" s="712"/>
      <c r="Y26" s="712">
        <v>110</v>
      </c>
      <c r="Z26" s="712"/>
      <c r="AA26" s="712"/>
      <c r="AB26" s="712"/>
      <c r="AC26" s="712"/>
      <c r="AD26" s="712"/>
      <c r="AE26" s="712"/>
      <c r="AF26" s="712"/>
      <c r="AG26" s="712"/>
      <c r="AH26" s="712"/>
      <c r="AI26" s="712">
        <v>755</v>
      </c>
      <c r="AJ26" s="712"/>
      <c r="AK26" s="712"/>
      <c r="AL26" s="712"/>
      <c r="AM26" s="712"/>
      <c r="AN26" s="712"/>
      <c r="AO26" s="712"/>
      <c r="AP26" s="712"/>
      <c r="AQ26" s="712"/>
      <c r="AR26" s="712"/>
      <c r="AS26" s="712">
        <v>145</v>
      </c>
      <c r="AT26" s="712"/>
      <c r="AU26" s="712"/>
      <c r="AV26" s="712"/>
      <c r="AW26" s="712"/>
      <c r="AX26" s="712"/>
      <c r="AY26" s="712"/>
      <c r="AZ26" s="712"/>
      <c r="BA26" s="712"/>
      <c r="BB26" s="712"/>
      <c r="BC26" s="712">
        <v>83</v>
      </c>
      <c r="BD26" s="712"/>
      <c r="BE26" s="712"/>
      <c r="BF26" s="712"/>
      <c r="BG26" s="712"/>
      <c r="BH26" s="712"/>
      <c r="BI26" s="712"/>
      <c r="BJ26" s="712"/>
      <c r="BK26" s="712"/>
      <c r="BL26" s="712"/>
      <c r="BM26" s="712">
        <v>1</v>
      </c>
      <c r="BN26" s="712"/>
      <c r="BO26" s="712"/>
      <c r="BP26" s="712"/>
      <c r="BQ26" s="712"/>
      <c r="BR26" s="712"/>
      <c r="BS26" s="712"/>
      <c r="BT26" s="712"/>
      <c r="BU26" s="712"/>
      <c r="BV26" s="712"/>
      <c r="BW26" s="712">
        <v>443</v>
      </c>
      <c r="BX26" s="712"/>
      <c r="BY26" s="712"/>
      <c r="BZ26" s="712"/>
      <c r="CA26" s="712"/>
      <c r="CB26" s="712"/>
      <c r="CC26" s="712"/>
      <c r="CD26" s="712"/>
      <c r="CE26" s="712"/>
      <c r="CF26" s="712"/>
      <c r="CG26" s="712">
        <v>2084</v>
      </c>
      <c r="CH26" s="712"/>
      <c r="CI26" s="712"/>
      <c r="CJ26" s="712"/>
      <c r="CK26" s="712"/>
      <c r="CL26" s="712"/>
      <c r="CM26" s="712"/>
      <c r="CN26" s="712"/>
      <c r="CO26" s="712"/>
      <c r="CP26" s="712"/>
      <c r="CQ26" s="712">
        <v>101</v>
      </c>
      <c r="CR26" s="712"/>
      <c r="CS26" s="712"/>
      <c r="CT26" s="712"/>
      <c r="CU26" s="712"/>
      <c r="CV26" s="712"/>
      <c r="CW26" s="712"/>
      <c r="CX26" s="712"/>
      <c r="CY26" s="712"/>
      <c r="CZ26" s="712"/>
      <c r="DA26" s="712">
        <v>25</v>
      </c>
      <c r="DB26" s="712"/>
      <c r="DC26" s="712"/>
      <c r="DD26" s="712"/>
      <c r="DE26" s="712"/>
      <c r="DF26" s="712"/>
      <c r="DG26" s="712"/>
      <c r="DH26" s="712"/>
      <c r="DI26" s="712"/>
      <c r="DJ26" s="712"/>
    </row>
    <row r="27" spans="5:114" s="410" customFormat="1" ht="12" customHeight="1">
      <c r="E27" s="713"/>
      <c r="F27" s="713"/>
      <c r="G27" s="713"/>
      <c r="H27" s="713"/>
      <c r="I27" s="713"/>
      <c r="J27" s="713"/>
      <c r="K27" s="713"/>
      <c r="L27" s="713"/>
      <c r="M27" s="714"/>
      <c r="N27" s="714"/>
      <c r="O27" s="713"/>
      <c r="P27" s="713"/>
      <c r="Q27" s="713"/>
      <c r="R27" s="713"/>
      <c r="S27" s="713"/>
      <c r="T27" s="713"/>
      <c r="U27" s="713"/>
      <c r="V27" s="713"/>
      <c r="W27" s="714"/>
      <c r="X27" s="714"/>
      <c r="Y27" s="713"/>
      <c r="Z27" s="713"/>
      <c r="AA27" s="713"/>
      <c r="AB27" s="713"/>
      <c r="AC27" s="713"/>
      <c r="AD27" s="713"/>
      <c r="AE27" s="713"/>
      <c r="AF27" s="713"/>
      <c r="AG27" s="714"/>
      <c r="AH27" s="714"/>
      <c r="AI27" s="713"/>
      <c r="AJ27" s="713"/>
      <c r="AK27" s="713"/>
      <c r="AL27" s="713"/>
      <c r="AM27" s="713"/>
      <c r="AN27" s="713"/>
      <c r="AO27" s="713"/>
      <c r="AP27" s="713"/>
      <c r="AQ27" s="714"/>
      <c r="AR27" s="714"/>
      <c r="AS27" s="713"/>
      <c r="AT27" s="713"/>
      <c r="AU27" s="713"/>
      <c r="AV27" s="713"/>
      <c r="AW27" s="713"/>
      <c r="AX27" s="713"/>
      <c r="AY27" s="713"/>
      <c r="AZ27" s="713"/>
      <c r="BA27" s="714"/>
      <c r="BB27" s="714"/>
      <c r="BC27" s="713"/>
      <c r="BD27" s="713"/>
      <c r="BE27" s="713"/>
      <c r="BF27" s="713"/>
      <c r="BG27" s="713"/>
      <c r="BH27" s="713"/>
      <c r="BI27" s="713"/>
      <c r="BJ27" s="713"/>
      <c r="BK27" s="714"/>
      <c r="BL27" s="714"/>
      <c r="BM27" s="713"/>
      <c r="BN27" s="713"/>
      <c r="BO27" s="713"/>
      <c r="BP27" s="713"/>
      <c r="BQ27" s="713"/>
      <c r="BR27" s="713"/>
      <c r="BS27" s="713"/>
      <c r="BT27" s="713"/>
      <c r="BU27" s="714"/>
      <c r="BV27" s="714"/>
      <c r="BW27" s="713"/>
      <c r="BX27" s="713"/>
      <c r="BY27" s="713"/>
      <c r="BZ27" s="713"/>
      <c r="CA27" s="713"/>
      <c r="CB27" s="713"/>
      <c r="CC27" s="713"/>
      <c r="CD27" s="713"/>
      <c r="CE27" s="714"/>
      <c r="CF27" s="714"/>
      <c r="CG27" s="712"/>
      <c r="CH27" s="712"/>
      <c r="CI27" s="712"/>
      <c r="CJ27" s="712"/>
      <c r="CK27" s="712"/>
      <c r="CL27" s="712"/>
      <c r="CM27" s="712"/>
      <c r="CN27" s="712"/>
      <c r="CO27" s="712"/>
      <c r="CP27" s="712"/>
      <c r="CQ27" s="712"/>
      <c r="CR27" s="712"/>
      <c r="CS27" s="712"/>
      <c r="CT27" s="712"/>
      <c r="CU27" s="712"/>
      <c r="CV27" s="712"/>
      <c r="CW27" s="712"/>
      <c r="CX27" s="712"/>
      <c r="CY27" s="712"/>
      <c r="CZ27" s="712"/>
      <c r="DA27" s="712"/>
      <c r="DB27" s="712"/>
      <c r="DC27" s="712"/>
      <c r="DD27" s="712"/>
      <c r="DE27" s="712"/>
      <c r="DF27" s="712"/>
      <c r="DG27" s="712"/>
      <c r="DH27" s="712"/>
      <c r="DI27" s="712"/>
      <c r="DJ27" s="712"/>
    </row>
    <row r="28" spans="1:114" s="410" customFormat="1" ht="27.75" customHeight="1">
      <c r="A28" s="412">
        <v>2000</v>
      </c>
      <c r="B28" s="415" t="s">
        <v>421</v>
      </c>
      <c r="C28" s="409"/>
      <c r="D28" s="409"/>
      <c r="E28" s="712">
        <v>49800</v>
      </c>
      <c r="F28" s="712"/>
      <c r="G28" s="712"/>
      <c r="H28" s="712"/>
      <c r="I28" s="712"/>
      <c r="J28" s="712"/>
      <c r="K28" s="712"/>
      <c r="L28" s="712"/>
      <c r="M28" s="712"/>
      <c r="N28" s="712"/>
      <c r="O28" s="712">
        <v>46048</v>
      </c>
      <c r="P28" s="712"/>
      <c r="Q28" s="712"/>
      <c r="R28" s="712"/>
      <c r="S28" s="712"/>
      <c r="T28" s="712"/>
      <c r="U28" s="712"/>
      <c r="V28" s="712"/>
      <c r="W28" s="712"/>
      <c r="X28" s="712"/>
      <c r="Y28" s="712">
        <v>112</v>
      </c>
      <c r="Z28" s="712"/>
      <c r="AA28" s="712"/>
      <c r="AB28" s="712"/>
      <c r="AC28" s="712"/>
      <c r="AD28" s="712"/>
      <c r="AE28" s="712"/>
      <c r="AF28" s="712"/>
      <c r="AG28" s="712"/>
      <c r="AH28" s="712"/>
      <c r="AI28" s="712">
        <v>755</v>
      </c>
      <c r="AJ28" s="712"/>
      <c r="AK28" s="712"/>
      <c r="AL28" s="712"/>
      <c r="AM28" s="712"/>
      <c r="AN28" s="712"/>
      <c r="AO28" s="712"/>
      <c r="AP28" s="712"/>
      <c r="AQ28" s="712"/>
      <c r="AR28" s="712"/>
      <c r="AS28" s="712">
        <v>151</v>
      </c>
      <c r="AT28" s="712"/>
      <c r="AU28" s="712"/>
      <c r="AV28" s="712"/>
      <c r="AW28" s="712"/>
      <c r="AX28" s="712"/>
      <c r="AY28" s="712"/>
      <c r="AZ28" s="712"/>
      <c r="BA28" s="712"/>
      <c r="BB28" s="712"/>
      <c r="BC28" s="712">
        <v>83</v>
      </c>
      <c r="BD28" s="712"/>
      <c r="BE28" s="712"/>
      <c r="BF28" s="712"/>
      <c r="BG28" s="712"/>
      <c r="BH28" s="712"/>
      <c r="BI28" s="712"/>
      <c r="BJ28" s="712"/>
      <c r="BK28" s="712"/>
      <c r="BL28" s="712"/>
      <c r="BM28" s="712">
        <v>1</v>
      </c>
      <c r="BN28" s="712"/>
      <c r="BO28" s="712"/>
      <c r="BP28" s="712"/>
      <c r="BQ28" s="712"/>
      <c r="BR28" s="712"/>
      <c r="BS28" s="712"/>
      <c r="BT28" s="712"/>
      <c r="BU28" s="712"/>
      <c r="BV28" s="712"/>
      <c r="BW28" s="712">
        <v>444</v>
      </c>
      <c r="BX28" s="712"/>
      <c r="BY28" s="712"/>
      <c r="BZ28" s="712"/>
      <c r="CA28" s="712"/>
      <c r="CB28" s="712"/>
      <c r="CC28" s="712"/>
      <c r="CD28" s="712"/>
      <c r="CE28" s="712"/>
      <c r="CF28" s="712"/>
      <c r="CG28" s="712">
        <v>2076</v>
      </c>
      <c r="CH28" s="712"/>
      <c r="CI28" s="712"/>
      <c r="CJ28" s="712"/>
      <c r="CK28" s="712"/>
      <c r="CL28" s="712"/>
      <c r="CM28" s="712"/>
      <c r="CN28" s="712"/>
      <c r="CO28" s="712"/>
      <c r="CP28" s="712"/>
      <c r="CQ28" s="712">
        <v>105</v>
      </c>
      <c r="CR28" s="712"/>
      <c r="CS28" s="712"/>
      <c r="CT28" s="712"/>
      <c r="CU28" s="712"/>
      <c r="CV28" s="712"/>
      <c r="CW28" s="712"/>
      <c r="CX28" s="712"/>
      <c r="CY28" s="712"/>
      <c r="CZ28" s="712"/>
      <c r="DA28" s="712">
        <v>25</v>
      </c>
      <c r="DB28" s="712"/>
      <c r="DC28" s="712"/>
      <c r="DD28" s="712"/>
      <c r="DE28" s="712"/>
      <c r="DF28" s="712"/>
      <c r="DG28" s="712"/>
      <c r="DH28" s="712"/>
      <c r="DI28" s="712"/>
      <c r="DJ28" s="712"/>
    </row>
    <row r="29" spans="1:114" s="410" customFormat="1" ht="27.75" customHeight="1">
      <c r="A29" s="412"/>
      <c r="B29" s="415" t="s">
        <v>422</v>
      </c>
      <c r="C29" s="409"/>
      <c r="D29" s="409"/>
      <c r="E29" s="712">
        <v>49944</v>
      </c>
      <c r="F29" s="712"/>
      <c r="G29" s="712"/>
      <c r="H29" s="712"/>
      <c r="I29" s="712"/>
      <c r="J29" s="712"/>
      <c r="K29" s="712"/>
      <c r="L29" s="712"/>
      <c r="M29" s="712"/>
      <c r="N29" s="712"/>
      <c r="O29" s="712">
        <v>46192</v>
      </c>
      <c r="P29" s="712"/>
      <c r="Q29" s="712"/>
      <c r="R29" s="712"/>
      <c r="S29" s="712"/>
      <c r="T29" s="712"/>
      <c r="U29" s="712"/>
      <c r="V29" s="712"/>
      <c r="W29" s="712"/>
      <c r="X29" s="712"/>
      <c r="Y29" s="712">
        <v>111</v>
      </c>
      <c r="Z29" s="712"/>
      <c r="AA29" s="712"/>
      <c r="AB29" s="712"/>
      <c r="AC29" s="712"/>
      <c r="AD29" s="712"/>
      <c r="AE29" s="712"/>
      <c r="AF29" s="712"/>
      <c r="AG29" s="712"/>
      <c r="AH29" s="712"/>
      <c r="AI29" s="712">
        <v>755</v>
      </c>
      <c r="AJ29" s="712"/>
      <c r="AK29" s="712"/>
      <c r="AL29" s="712"/>
      <c r="AM29" s="712"/>
      <c r="AN29" s="712"/>
      <c r="AO29" s="712"/>
      <c r="AP29" s="712"/>
      <c r="AQ29" s="712"/>
      <c r="AR29" s="712"/>
      <c r="AS29" s="712">
        <v>152</v>
      </c>
      <c r="AT29" s="712"/>
      <c r="AU29" s="712"/>
      <c r="AV29" s="712"/>
      <c r="AW29" s="712"/>
      <c r="AX29" s="712"/>
      <c r="AY29" s="712"/>
      <c r="AZ29" s="712"/>
      <c r="BA29" s="712"/>
      <c r="BB29" s="712"/>
      <c r="BC29" s="712">
        <v>83</v>
      </c>
      <c r="BD29" s="712"/>
      <c r="BE29" s="712"/>
      <c r="BF29" s="712"/>
      <c r="BG29" s="712"/>
      <c r="BH29" s="712"/>
      <c r="BI29" s="712"/>
      <c r="BJ29" s="712"/>
      <c r="BK29" s="712"/>
      <c r="BL29" s="712"/>
      <c r="BM29" s="712">
        <v>1</v>
      </c>
      <c r="BN29" s="712"/>
      <c r="BO29" s="712"/>
      <c r="BP29" s="712"/>
      <c r="BQ29" s="712"/>
      <c r="BR29" s="712"/>
      <c r="BS29" s="712"/>
      <c r="BT29" s="712"/>
      <c r="BU29" s="712"/>
      <c r="BV29" s="712"/>
      <c r="BW29" s="712">
        <v>444</v>
      </c>
      <c r="BX29" s="712"/>
      <c r="BY29" s="712"/>
      <c r="BZ29" s="712"/>
      <c r="CA29" s="712"/>
      <c r="CB29" s="712"/>
      <c r="CC29" s="712"/>
      <c r="CD29" s="712"/>
      <c r="CE29" s="712"/>
      <c r="CF29" s="712"/>
      <c r="CG29" s="712">
        <v>2078</v>
      </c>
      <c r="CH29" s="712"/>
      <c r="CI29" s="712"/>
      <c r="CJ29" s="712"/>
      <c r="CK29" s="712"/>
      <c r="CL29" s="712"/>
      <c r="CM29" s="712"/>
      <c r="CN29" s="712"/>
      <c r="CO29" s="712"/>
      <c r="CP29" s="712"/>
      <c r="CQ29" s="712">
        <v>103</v>
      </c>
      <c r="CR29" s="712"/>
      <c r="CS29" s="712"/>
      <c r="CT29" s="712"/>
      <c r="CU29" s="712"/>
      <c r="CV29" s="712"/>
      <c r="CW29" s="712"/>
      <c r="CX29" s="712"/>
      <c r="CY29" s="712"/>
      <c r="CZ29" s="712"/>
      <c r="DA29" s="712">
        <v>25</v>
      </c>
      <c r="DB29" s="712"/>
      <c r="DC29" s="712"/>
      <c r="DD29" s="712"/>
      <c r="DE29" s="712"/>
      <c r="DF29" s="712"/>
      <c r="DG29" s="712"/>
      <c r="DH29" s="712"/>
      <c r="DI29" s="712"/>
      <c r="DJ29" s="712"/>
    </row>
    <row r="30" spans="1:114" s="410" customFormat="1" ht="27.75" customHeight="1">
      <c r="A30" s="412"/>
      <c r="B30" s="416" t="s">
        <v>423</v>
      </c>
      <c r="C30" s="417"/>
      <c r="D30" s="417"/>
      <c r="E30" s="712">
        <v>50218</v>
      </c>
      <c r="F30" s="712"/>
      <c r="G30" s="712"/>
      <c r="H30" s="712"/>
      <c r="I30" s="712"/>
      <c r="J30" s="712"/>
      <c r="K30" s="712"/>
      <c r="L30" s="712"/>
      <c r="M30" s="712"/>
      <c r="N30" s="712"/>
      <c r="O30" s="712">
        <v>46454</v>
      </c>
      <c r="P30" s="712"/>
      <c r="Q30" s="712"/>
      <c r="R30" s="712"/>
      <c r="S30" s="712"/>
      <c r="T30" s="712"/>
      <c r="U30" s="712"/>
      <c r="V30" s="712"/>
      <c r="W30" s="712"/>
      <c r="X30" s="712"/>
      <c r="Y30" s="712">
        <v>111</v>
      </c>
      <c r="Z30" s="712"/>
      <c r="AA30" s="712"/>
      <c r="AB30" s="712"/>
      <c r="AC30" s="712"/>
      <c r="AD30" s="712"/>
      <c r="AE30" s="712"/>
      <c r="AF30" s="712"/>
      <c r="AG30" s="712"/>
      <c r="AH30" s="712"/>
      <c r="AI30" s="712">
        <v>755</v>
      </c>
      <c r="AJ30" s="712"/>
      <c r="AK30" s="712"/>
      <c r="AL30" s="712"/>
      <c r="AM30" s="712"/>
      <c r="AN30" s="712"/>
      <c r="AO30" s="712"/>
      <c r="AP30" s="712"/>
      <c r="AQ30" s="712"/>
      <c r="AR30" s="712"/>
      <c r="AS30" s="712">
        <v>154</v>
      </c>
      <c r="AT30" s="712"/>
      <c r="AU30" s="712"/>
      <c r="AV30" s="712"/>
      <c r="AW30" s="712"/>
      <c r="AX30" s="712"/>
      <c r="AY30" s="712"/>
      <c r="AZ30" s="712"/>
      <c r="BA30" s="712"/>
      <c r="BB30" s="712"/>
      <c r="BC30" s="712">
        <v>83</v>
      </c>
      <c r="BD30" s="712"/>
      <c r="BE30" s="712"/>
      <c r="BF30" s="712"/>
      <c r="BG30" s="712"/>
      <c r="BH30" s="712"/>
      <c r="BI30" s="712"/>
      <c r="BJ30" s="712"/>
      <c r="BK30" s="712"/>
      <c r="BL30" s="712"/>
      <c r="BM30" s="712">
        <v>1</v>
      </c>
      <c r="BN30" s="712"/>
      <c r="BO30" s="712"/>
      <c r="BP30" s="712"/>
      <c r="BQ30" s="712"/>
      <c r="BR30" s="712"/>
      <c r="BS30" s="712"/>
      <c r="BT30" s="712"/>
      <c r="BU30" s="712"/>
      <c r="BV30" s="712"/>
      <c r="BW30" s="712">
        <v>446</v>
      </c>
      <c r="BX30" s="712"/>
      <c r="BY30" s="712"/>
      <c r="BZ30" s="712"/>
      <c r="CA30" s="712"/>
      <c r="CB30" s="712"/>
      <c r="CC30" s="712"/>
      <c r="CD30" s="712"/>
      <c r="CE30" s="712"/>
      <c r="CF30" s="712"/>
      <c r="CG30" s="712">
        <v>2086</v>
      </c>
      <c r="CH30" s="712"/>
      <c r="CI30" s="712"/>
      <c r="CJ30" s="712"/>
      <c r="CK30" s="712"/>
      <c r="CL30" s="712"/>
      <c r="CM30" s="712"/>
      <c r="CN30" s="712"/>
      <c r="CO30" s="712"/>
      <c r="CP30" s="712"/>
      <c r="CQ30" s="712">
        <v>103</v>
      </c>
      <c r="CR30" s="712"/>
      <c r="CS30" s="712"/>
      <c r="CT30" s="712"/>
      <c r="CU30" s="712"/>
      <c r="CV30" s="712"/>
      <c r="CW30" s="712"/>
      <c r="CX30" s="712"/>
      <c r="CY30" s="712"/>
      <c r="CZ30" s="712"/>
      <c r="DA30" s="712">
        <v>25</v>
      </c>
      <c r="DB30" s="712"/>
      <c r="DC30" s="712"/>
      <c r="DD30" s="712"/>
      <c r="DE30" s="712"/>
      <c r="DF30" s="712"/>
      <c r="DG30" s="712"/>
      <c r="DH30" s="712"/>
      <c r="DI30" s="712"/>
      <c r="DJ30" s="712"/>
    </row>
    <row r="31" spans="1:114" s="410" customFormat="1" ht="27.75" customHeight="1">
      <c r="A31" s="412"/>
      <c r="B31" s="416" t="s">
        <v>424</v>
      </c>
      <c r="C31" s="417"/>
      <c r="D31" s="417"/>
      <c r="E31" s="712">
        <v>50453</v>
      </c>
      <c r="F31" s="712"/>
      <c r="G31" s="712"/>
      <c r="H31" s="712"/>
      <c r="I31" s="712"/>
      <c r="J31" s="712"/>
      <c r="K31" s="712"/>
      <c r="L31" s="712"/>
      <c r="M31" s="712"/>
      <c r="N31" s="712"/>
      <c r="O31" s="712">
        <v>46691</v>
      </c>
      <c r="P31" s="712"/>
      <c r="Q31" s="712"/>
      <c r="R31" s="712"/>
      <c r="S31" s="712"/>
      <c r="T31" s="712"/>
      <c r="U31" s="712"/>
      <c r="V31" s="712"/>
      <c r="W31" s="712"/>
      <c r="X31" s="712"/>
      <c r="Y31" s="712">
        <v>111</v>
      </c>
      <c r="Z31" s="712"/>
      <c r="AA31" s="712"/>
      <c r="AB31" s="712"/>
      <c r="AC31" s="712"/>
      <c r="AD31" s="712"/>
      <c r="AE31" s="712"/>
      <c r="AF31" s="712"/>
      <c r="AG31" s="712"/>
      <c r="AH31" s="712"/>
      <c r="AI31" s="712">
        <v>755</v>
      </c>
      <c r="AJ31" s="712"/>
      <c r="AK31" s="712"/>
      <c r="AL31" s="712"/>
      <c r="AM31" s="712"/>
      <c r="AN31" s="712"/>
      <c r="AO31" s="712"/>
      <c r="AP31" s="712"/>
      <c r="AQ31" s="712"/>
      <c r="AR31" s="712"/>
      <c r="AS31" s="712">
        <v>154</v>
      </c>
      <c r="AT31" s="712"/>
      <c r="AU31" s="712"/>
      <c r="AV31" s="712"/>
      <c r="AW31" s="712"/>
      <c r="AX31" s="712"/>
      <c r="AY31" s="712"/>
      <c r="AZ31" s="712"/>
      <c r="BA31" s="712"/>
      <c r="BB31" s="712"/>
      <c r="BC31" s="712">
        <v>83</v>
      </c>
      <c r="BD31" s="712"/>
      <c r="BE31" s="712"/>
      <c r="BF31" s="712"/>
      <c r="BG31" s="712"/>
      <c r="BH31" s="712"/>
      <c r="BI31" s="712"/>
      <c r="BJ31" s="712"/>
      <c r="BK31" s="712"/>
      <c r="BL31" s="712"/>
      <c r="BM31" s="712">
        <v>1</v>
      </c>
      <c r="BN31" s="712"/>
      <c r="BO31" s="712"/>
      <c r="BP31" s="712"/>
      <c r="BQ31" s="712"/>
      <c r="BR31" s="712"/>
      <c r="BS31" s="712"/>
      <c r="BT31" s="712"/>
      <c r="BU31" s="712"/>
      <c r="BV31" s="712"/>
      <c r="BW31" s="712">
        <v>446</v>
      </c>
      <c r="BX31" s="712"/>
      <c r="BY31" s="712"/>
      <c r="BZ31" s="712"/>
      <c r="CA31" s="712"/>
      <c r="CB31" s="712"/>
      <c r="CC31" s="712"/>
      <c r="CD31" s="712"/>
      <c r="CE31" s="712"/>
      <c r="CF31" s="712"/>
      <c r="CG31" s="712">
        <v>2084</v>
      </c>
      <c r="CH31" s="712"/>
      <c r="CI31" s="712"/>
      <c r="CJ31" s="712"/>
      <c r="CK31" s="712"/>
      <c r="CL31" s="712"/>
      <c r="CM31" s="712"/>
      <c r="CN31" s="712"/>
      <c r="CO31" s="712"/>
      <c r="CP31" s="712"/>
      <c r="CQ31" s="712">
        <v>103</v>
      </c>
      <c r="CR31" s="712"/>
      <c r="CS31" s="712"/>
      <c r="CT31" s="712"/>
      <c r="CU31" s="712"/>
      <c r="CV31" s="712"/>
      <c r="CW31" s="712"/>
      <c r="CX31" s="712"/>
      <c r="CY31" s="712"/>
      <c r="CZ31" s="712"/>
      <c r="DA31" s="712">
        <v>25</v>
      </c>
      <c r="DB31" s="712"/>
      <c r="DC31" s="712"/>
      <c r="DD31" s="712"/>
      <c r="DE31" s="712"/>
      <c r="DF31" s="712"/>
      <c r="DG31" s="712"/>
      <c r="DH31" s="712"/>
      <c r="DI31" s="712"/>
      <c r="DJ31" s="712"/>
    </row>
    <row r="32" spans="1:114" s="410" customFormat="1" ht="27.75" customHeight="1">
      <c r="A32" s="412"/>
      <c r="B32" s="415" t="s">
        <v>425</v>
      </c>
      <c r="C32" s="409"/>
      <c r="D32" s="409"/>
      <c r="E32" s="712">
        <v>50684</v>
      </c>
      <c r="F32" s="712"/>
      <c r="G32" s="712"/>
      <c r="H32" s="712"/>
      <c r="I32" s="712"/>
      <c r="J32" s="712"/>
      <c r="K32" s="712"/>
      <c r="L32" s="712"/>
      <c r="M32" s="712"/>
      <c r="N32" s="712"/>
      <c r="O32" s="712">
        <v>46920</v>
      </c>
      <c r="P32" s="712"/>
      <c r="Q32" s="712"/>
      <c r="R32" s="712"/>
      <c r="S32" s="712"/>
      <c r="T32" s="712"/>
      <c r="U32" s="712"/>
      <c r="V32" s="712"/>
      <c r="W32" s="712"/>
      <c r="X32" s="712"/>
      <c r="Y32" s="712">
        <v>111</v>
      </c>
      <c r="Z32" s="712"/>
      <c r="AA32" s="712"/>
      <c r="AB32" s="712"/>
      <c r="AC32" s="712"/>
      <c r="AD32" s="712"/>
      <c r="AE32" s="712"/>
      <c r="AF32" s="712"/>
      <c r="AG32" s="712"/>
      <c r="AH32" s="712"/>
      <c r="AI32" s="712">
        <v>755</v>
      </c>
      <c r="AJ32" s="712"/>
      <c r="AK32" s="712"/>
      <c r="AL32" s="712"/>
      <c r="AM32" s="712"/>
      <c r="AN32" s="712"/>
      <c r="AO32" s="712"/>
      <c r="AP32" s="712"/>
      <c r="AQ32" s="712"/>
      <c r="AR32" s="712"/>
      <c r="AS32" s="712">
        <v>157</v>
      </c>
      <c r="AT32" s="712"/>
      <c r="AU32" s="712"/>
      <c r="AV32" s="712"/>
      <c r="AW32" s="712"/>
      <c r="AX32" s="712"/>
      <c r="AY32" s="712"/>
      <c r="AZ32" s="712"/>
      <c r="BA32" s="712"/>
      <c r="BB32" s="712"/>
      <c r="BC32" s="712">
        <v>83</v>
      </c>
      <c r="BD32" s="712"/>
      <c r="BE32" s="712"/>
      <c r="BF32" s="712"/>
      <c r="BG32" s="712"/>
      <c r="BH32" s="712"/>
      <c r="BI32" s="712"/>
      <c r="BJ32" s="712"/>
      <c r="BK32" s="712"/>
      <c r="BL32" s="712"/>
      <c r="BM32" s="712">
        <v>1</v>
      </c>
      <c r="BN32" s="712"/>
      <c r="BO32" s="712"/>
      <c r="BP32" s="712"/>
      <c r="BQ32" s="712"/>
      <c r="BR32" s="712"/>
      <c r="BS32" s="712"/>
      <c r="BT32" s="712"/>
      <c r="BU32" s="712"/>
      <c r="BV32" s="712"/>
      <c r="BW32" s="712">
        <v>443</v>
      </c>
      <c r="BX32" s="712"/>
      <c r="BY32" s="712"/>
      <c r="BZ32" s="712"/>
      <c r="CA32" s="712"/>
      <c r="CB32" s="712"/>
      <c r="CC32" s="712"/>
      <c r="CD32" s="712"/>
      <c r="CE32" s="712"/>
      <c r="CF32" s="712"/>
      <c r="CG32" s="712">
        <v>2086</v>
      </c>
      <c r="CH32" s="712"/>
      <c r="CI32" s="712"/>
      <c r="CJ32" s="712"/>
      <c r="CK32" s="712"/>
      <c r="CL32" s="712"/>
      <c r="CM32" s="712"/>
      <c r="CN32" s="712"/>
      <c r="CO32" s="712"/>
      <c r="CP32" s="712"/>
      <c r="CQ32" s="712">
        <v>103</v>
      </c>
      <c r="CR32" s="712"/>
      <c r="CS32" s="712"/>
      <c r="CT32" s="712"/>
      <c r="CU32" s="712"/>
      <c r="CV32" s="712"/>
      <c r="CW32" s="712"/>
      <c r="CX32" s="712"/>
      <c r="CY32" s="712"/>
      <c r="CZ32" s="712"/>
      <c r="DA32" s="712">
        <v>25</v>
      </c>
      <c r="DB32" s="712"/>
      <c r="DC32" s="712"/>
      <c r="DD32" s="712"/>
      <c r="DE32" s="712"/>
      <c r="DF32" s="712"/>
      <c r="DG32" s="712"/>
      <c r="DH32" s="712"/>
      <c r="DI32" s="712"/>
      <c r="DJ32" s="712"/>
    </row>
    <row r="33" spans="1:114" s="410" customFormat="1" ht="27.75" customHeight="1">
      <c r="A33" s="412"/>
      <c r="B33" s="415" t="s">
        <v>426</v>
      </c>
      <c r="C33" s="409"/>
      <c r="D33" s="409"/>
      <c r="E33" s="712">
        <v>50918</v>
      </c>
      <c r="F33" s="712"/>
      <c r="G33" s="712"/>
      <c r="H33" s="712"/>
      <c r="I33" s="712"/>
      <c r="J33" s="712"/>
      <c r="K33" s="712"/>
      <c r="L33" s="712"/>
      <c r="M33" s="712"/>
      <c r="N33" s="712"/>
      <c r="O33" s="712">
        <v>47149</v>
      </c>
      <c r="P33" s="712"/>
      <c r="Q33" s="712"/>
      <c r="R33" s="712"/>
      <c r="S33" s="712"/>
      <c r="T33" s="712"/>
      <c r="U33" s="712"/>
      <c r="V33" s="712"/>
      <c r="W33" s="712"/>
      <c r="X33" s="712"/>
      <c r="Y33" s="712">
        <v>111</v>
      </c>
      <c r="Z33" s="712"/>
      <c r="AA33" s="712"/>
      <c r="AB33" s="712"/>
      <c r="AC33" s="712"/>
      <c r="AD33" s="712"/>
      <c r="AE33" s="712"/>
      <c r="AF33" s="712"/>
      <c r="AG33" s="712"/>
      <c r="AH33" s="712"/>
      <c r="AI33" s="712">
        <v>755</v>
      </c>
      <c r="AJ33" s="712"/>
      <c r="AK33" s="712"/>
      <c r="AL33" s="712"/>
      <c r="AM33" s="712"/>
      <c r="AN33" s="712"/>
      <c r="AO33" s="712"/>
      <c r="AP33" s="712"/>
      <c r="AQ33" s="712"/>
      <c r="AR33" s="712"/>
      <c r="AS33" s="712">
        <v>159</v>
      </c>
      <c r="AT33" s="712"/>
      <c r="AU33" s="712"/>
      <c r="AV33" s="712"/>
      <c r="AW33" s="712"/>
      <c r="AX33" s="712"/>
      <c r="AY33" s="712"/>
      <c r="AZ33" s="712"/>
      <c r="BA33" s="712"/>
      <c r="BB33" s="712"/>
      <c r="BC33" s="712">
        <v>83</v>
      </c>
      <c r="BD33" s="712"/>
      <c r="BE33" s="712"/>
      <c r="BF33" s="712"/>
      <c r="BG33" s="712"/>
      <c r="BH33" s="712"/>
      <c r="BI33" s="712"/>
      <c r="BJ33" s="712"/>
      <c r="BK33" s="712"/>
      <c r="BL33" s="712"/>
      <c r="BM33" s="712">
        <v>1</v>
      </c>
      <c r="BN33" s="712"/>
      <c r="BO33" s="712"/>
      <c r="BP33" s="712"/>
      <c r="BQ33" s="712"/>
      <c r="BR33" s="712"/>
      <c r="BS33" s="712"/>
      <c r="BT33" s="712"/>
      <c r="BU33" s="712"/>
      <c r="BV33" s="712"/>
      <c r="BW33" s="712">
        <v>444</v>
      </c>
      <c r="BX33" s="712"/>
      <c r="BY33" s="712"/>
      <c r="BZ33" s="712"/>
      <c r="CA33" s="712"/>
      <c r="CB33" s="712"/>
      <c r="CC33" s="712"/>
      <c r="CD33" s="712"/>
      <c r="CE33" s="712"/>
      <c r="CF33" s="712"/>
      <c r="CG33" s="712">
        <v>2088</v>
      </c>
      <c r="CH33" s="712"/>
      <c r="CI33" s="712"/>
      <c r="CJ33" s="712"/>
      <c r="CK33" s="712"/>
      <c r="CL33" s="712"/>
      <c r="CM33" s="712"/>
      <c r="CN33" s="712"/>
      <c r="CO33" s="712"/>
      <c r="CP33" s="712"/>
      <c r="CQ33" s="712">
        <v>103</v>
      </c>
      <c r="CR33" s="712"/>
      <c r="CS33" s="712"/>
      <c r="CT33" s="712"/>
      <c r="CU33" s="712"/>
      <c r="CV33" s="712"/>
      <c r="CW33" s="712"/>
      <c r="CX33" s="712"/>
      <c r="CY33" s="712"/>
      <c r="CZ33" s="712"/>
      <c r="DA33" s="712">
        <v>25</v>
      </c>
      <c r="DB33" s="712"/>
      <c r="DC33" s="712"/>
      <c r="DD33" s="712"/>
      <c r="DE33" s="712"/>
      <c r="DF33" s="712"/>
      <c r="DG33" s="712"/>
      <c r="DH33" s="712"/>
      <c r="DI33" s="712"/>
      <c r="DJ33" s="712"/>
    </row>
    <row r="34" spans="1:114" s="410" customFormat="1" ht="27.75" customHeight="1">
      <c r="A34" s="412"/>
      <c r="B34" s="415" t="s">
        <v>427</v>
      </c>
      <c r="C34" s="409"/>
      <c r="D34" s="409"/>
      <c r="E34" s="712">
        <v>51271</v>
      </c>
      <c r="F34" s="712"/>
      <c r="G34" s="712"/>
      <c r="H34" s="712"/>
      <c r="I34" s="712"/>
      <c r="J34" s="712"/>
      <c r="K34" s="712"/>
      <c r="L34" s="712"/>
      <c r="M34" s="712"/>
      <c r="N34" s="712"/>
      <c r="O34" s="712">
        <v>47510</v>
      </c>
      <c r="P34" s="712"/>
      <c r="Q34" s="712"/>
      <c r="R34" s="712"/>
      <c r="S34" s="712"/>
      <c r="T34" s="712"/>
      <c r="U34" s="712"/>
      <c r="V34" s="712"/>
      <c r="W34" s="712"/>
      <c r="X34" s="712"/>
      <c r="Y34" s="712">
        <v>111</v>
      </c>
      <c r="Z34" s="712"/>
      <c r="AA34" s="712"/>
      <c r="AB34" s="712"/>
      <c r="AC34" s="712"/>
      <c r="AD34" s="712"/>
      <c r="AE34" s="712"/>
      <c r="AF34" s="712"/>
      <c r="AG34" s="712"/>
      <c r="AH34" s="712"/>
      <c r="AI34" s="712">
        <v>755</v>
      </c>
      <c r="AJ34" s="712"/>
      <c r="AK34" s="712"/>
      <c r="AL34" s="712"/>
      <c r="AM34" s="712"/>
      <c r="AN34" s="712"/>
      <c r="AO34" s="712"/>
      <c r="AP34" s="712"/>
      <c r="AQ34" s="712"/>
      <c r="AR34" s="712"/>
      <c r="AS34" s="712">
        <v>152</v>
      </c>
      <c r="AT34" s="712"/>
      <c r="AU34" s="712"/>
      <c r="AV34" s="712"/>
      <c r="AW34" s="712"/>
      <c r="AX34" s="712"/>
      <c r="AY34" s="712"/>
      <c r="AZ34" s="712"/>
      <c r="BA34" s="712"/>
      <c r="BB34" s="712"/>
      <c r="BC34" s="712">
        <v>83</v>
      </c>
      <c r="BD34" s="712"/>
      <c r="BE34" s="712"/>
      <c r="BF34" s="712"/>
      <c r="BG34" s="712"/>
      <c r="BH34" s="712"/>
      <c r="BI34" s="712"/>
      <c r="BJ34" s="712"/>
      <c r="BK34" s="712"/>
      <c r="BL34" s="712"/>
      <c r="BM34" s="712">
        <v>1</v>
      </c>
      <c r="BN34" s="712"/>
      <c r="BO34" s="712"/>
      <c r="BP34" s="712"/>
      <c r="BQ34" s="712"/>
      <c r="BR34" s="712"/>
      <c r="BS34" s="712"/>
      <c r="BT34" s="712"/>
      <c r="BU34" s="712"/>
      <c r="BV34" s="712"/>
      <c r="BW34" s="712">
        <v>443</v>
      </c>
      <c r="BX34" s="712"/>
      <c r="BY34" s="712"/>
      <c r="BZ34" s="712"/>
      <c r="CA34" s="712"/>
      <c r="CB34" s="712"/>
      <c r="CC34" s="712"/>
      <c r="CD34" s="712"/>
      <c r="CE34" s="712"/>
      <c r="CF34" s="712"/>
      <c r="CG34" s="712">
        <v>2090</v>
      </c>
      <c r="CH34" s="712"/>
      <c r="CI34" s="712"/>
      <c r="CJ34" s="712"/>
      <c r="CK34" s="712"/>
      <c r="CL34" s="712"/>
      <c r="CM34" s="712"/>
      <c r="CN34" s="712"/>
      <c r="CO34" s="712"/>
      <c r="CP34" s="712"/>
      <c r="CQ34" s="712">
        <v>101</v>
      </c>
      <c r="CR34" s="712"/>
      <c r="CS34" s="712"/>
      <c r="CT34" s="712"/>
      <c r="CU34" s="712"/>
      <c r="CV34" s="712"/>
      <c r="CW34" s="712"/>
      <c r="CX34" s="712"/>
      <c r="CY34" s="712"/>
      <c r="CZ34" s="712"/>
      <c r="DA34" s="712">
        <v>25</v>
      </c>
      <c r="DB34" s="712"/>
      <c r="DC34" s="712"/>
      <c r="DD34" s="712"/>
      <c r="DE34" s="712"/>
      <c r="DF34" s="712"/>
      <c r="DG34" s="712"/>
      <c r="DH34" s="712"/>
      <c r="DI34" s="712"/>
      <c r="DJ34" s="712"/>
    </row>
    <row r="35" spans="1:114" s="410" customFormat="1" ht="27.75" customHeight="1">
      <c r="A35" s="412"/>
      <c r="B35" s="415" t="s">
        <v>428</v>
      </c>
      <c r="C35" s="409"/>
      <c r="D35" s="409"/>
      <c r="E35" s="712">
        <v>51510</v>
      </c>
      <c r="F35" s="712"/>
      <c r="G35" s="712"/>
      <c r="H35" s="712"/>
      <c r="I35" s="712"/>
      <c r="J35" s="712"/>
      <c r="K35" s="712"/>
      <c r="L35" s="712"/>
      <c r="M35" s="712"/>
      <c r="N35" s="712"/>
      <c r="O35" s="712">
        <v>47763</v>
      </c>
      <c r="P35" s="712"/>
      <c r="Q35" s="712"/>
      <c r="R35" s="712"/>
      <c r="S35" s="712"/>
      <c r="T35" s="712"/>
      <c r="U35" s="712"/>
      <c r="V35" s="712"/>
      <c r="W35" s="712"/>
      <c r="X35" s="712"/>
      <c r="Y35" s="712">
        <v>110</v>
      </c>
      <c r="Z35" s="712"/>
      <c r="AA35" s="712"/>
      <c r="AB35" s="712"/>
      <c r="AC35" s="712"/>
      <c r="AD35" s="712"/>
      <c r="AE35" s="712"/>
      <c r="AF35" s="712"/>
      <c r="AG35" s="712"/>
      <c r="AH35" s="712"/>
      <c r="AI35" s="712">
        <v>755</v>
      </c>
      <c r="AJ35" s="712"/>
      <c r="AK35" s="712"/>
      <c r="AL35" s="712"/>
      <c r="AM35" s="712"/>
      <c r="AN35" s="712"/>
      <c r="AO35" s="712"/>
      <c r="AP35" s="712"/>
      <c r="AQ35" s="712"/>
      <c r="AR35" s="712"/>
      <c r="AS35" s="712">
        <v>145</v>
      </c>
      <c r="AT35" s="712"/>
      <c r="AU35" s="712"/>
      <c r="AV35" s="712"/>
      <c r="AW35" s="712"/>
      <c r="AX35" s="712"/>
      <c r="AY35" s="712"/>
      <c r="AZ35" s="712"/>
      <c r="BA35" s="712"/>
      <c r="BB35" s="712"/>
      <c r="BC35" s="712">
        <v>83</v>
      </c>
      <c r="BD35" s="712"/>
      <c r="BE35" s="712"/>
      <c r="BF35" s="712"/>
      <c r="BG35" s="712"/>
      <c r="BH35" s="712"/>
      <c r="BI35" s="712"/>
      <c r="BJ35" s="712"/>
      <c r="BK35" s="712"/>
      <c r="BL35" s="712"/>
      <c r="BM35" s="712">
        <v>1</v>
      </c>
      <c r="BN35" s="712"/>
      <c r="BO35" s="712"/>
      <c r="BP35" s="712"/>
      <c r="BQ35" s="712"/>
      <c r="BR35" s="712"/>
      <c r="BS35" s="712"/>
      <c r="BT35" s="712"/>
      <c r="BU35" s="712"/>
      <c r="BV35" s="712"/>
      <c r="BW35" s="712">
        <v>443</v>
      </c>
      <c r="BX35" s="712"/>
      <c r="BY35" s="712"/>
      <c r="BZ35" s="712"/>
      <c r="CA35" s="712"/>
      <c r="CB35" s="712"/>
      <c r="CC35" s="712"/>
      <c r="CD35" s="712"/>
      <c r="CE35" s="712"/>
      <c r="CF35" s="712"/>
      <c r="CG35" s="712">
        <v>2084</v>
      </c>
      <c r="CH35" s="712"/>
      <c r="CI35" s="712"/>
      <c r="CJ35" s="712"/>
      <c r="CK35" s="712"/>
      <c r="CL35" s="712"/>
      <c r="CM35" s="712"/>
      <c r="CN35" s="712"/>
      <c r="CO35" s="712"/>
      <c r="CP35" s="712"/>
      <c r="CQ35" s="712">
        <v>101</v>
      </c>
      <c r="CR35" s="712"/>
      <c r="CS35" s="712"/>
      <c r="CT35" s="712"/>
      <c r="CU35" s="712"/>
      <c r="CV35" s="712"/>
      <c r="CW35" s="712"/>
      <c r="CX35" s="712"/>
      <c r="CY35" s="712"/>
      <c r="CZ35" s="712"/>
      <c r="DA35" s="712">
        <v>25</v>
      </c>
      <c r="DB35" s="712"/>
      <c r="DC35" s="712"/>
      <c r="DD35" s="712"/>
      <c r="DE35" s="712"/>
      <c r="DF35" s="712"/>
      <c r="DG35" s="712"/>
      <c r="DH35" s="712"/>
      <c r="DI35" s="712"/>
      <c r="DJ35" s="712"/>
    </row>
    <row r="36" spans="5:114" s="410" customFormat="1" ht="12" customHeight="1">
      <c r="E36" s="713"/>
      <c r="F36" s="713"/>
      <c r="G36" s="713"/>
      <c r="H36" s="713"/>
      <c r="I36" s="713"/>
      <c r="J36" s="713"/>
      <c r="K36" s="713"/>
      <c r="L36" s="713"/>
      <c r="M36" s="714"/>
      <c r="N36" s="714"/>
      <c r="O36" s="713"/>
      <c r="P36" s="713"/>
      <c r="Q36" s="713"/>
      <c r="R36" s="713"/>
      <c r="S36" s="713"/>
      <c r="T36" s="713"/>
      <c r="U36" s="713"/>
      <c r="V36" s="713"/>
      <c r="W36" s="714"/>
      <c r="X36" s="714"/>
      <c r="Y36" s="713"/>
      <c r="Z36" s="713"/>
      <c r="AA36" s="713"/>
      <c r="AB36" s="713"/>
      <c r="AC36" s="713"/>
      <c r="AD36" s="713"/>
      <c r="AE36" s="713"/>
      <c r="AF36" s="713"/>
      <c r="AG36" s="714"/>
      <c r="AH36" s="714"/>
      <c r="AI36" s="713"/>
      <c r="AJ36" s="713"/>
      <c r="AK36" s="713"/>
      <c r="AL36" s="713"/>
      <c r="AM36" s="713"/>
      <c r="AN36" s="713"/>
      <c r="AO36" s="713"/>
      <c r="AP36" s="713"/>
      <c r="AQ36" s="714"/>
      <c r="AR36" s="714"/>
      <c r="AS36" s="713"/>
      <c r="AT36" s="713"/>
      <c r="AU36" s="713"/>
      <c r="AV36" s="713"/>
      <c r="AW36" s="713"/>
      <c r="AX36" s="713"/>
      <c r="AY36" s="713"/>
      <c r="AZ36" s="713"/>
      <c r="BA36" s="714"/>
      <c r="BB36" s="714"/>
      <c r="BC36" s="713"/>
      <c r="BD36" s="713"/>
      <c r="BE36" s="713"/>
      <c r="BF36" s="713"/>
      <c r="BG36" s="713"/>
      <c r="BH36" s="713"/>
      <c r="BI36" s="713"/>
      <c r="BJ36" s="713"/>
      <c r="BK36" s="714"/>
      <c r="BL36" s="714"/>
      <c r="BM36" s="713"/>
      <c r="BN36" s="713"/>
      <c r="BO36" s="713"/>
      <c r="BP36" s="713"/>
      <c r="BQ36" s="713"/>
      <c r="BR36" s="713"/>
      <c r="BS36" s="713"/>
      <c r="BT36" s="713"/>
      <c r="BU36" s="714"/>
      <c r="BV36" s="714"/>
      <c r="BW36" s="713"/>
      <c r="BX36" s="713"/>
      <c r="BY36" s="713"/>
      <c r="BZ36" s="713"/>
      <c r="CA36" s="713"/>
      <c r="CB36" s="713"/>
      <c r="CC36" s="713"/>
      <c r="CD36" s="713"/>
      <c r="CE36" s="714"/>
      <c r="CF36" s="714"/>
      <c r="CG36" s="712"/>
      <c r="CH36" s="712"/>
      <c r="CI36" s="712"/>
      <c r="CJ36" s="712"/>
      <c r="CK36" s="712"/>
      <c r="CL36" s="712"/>
      <c r="CM36" s="712"/>
      <c r="CN36" s="712"/>
      <c r="CO36" s="712"/>
      <c r="CP36" s="712"/>
      <c r="CQ36" s="712"/>
      <c r="CR36" s="712"/>
      <c r="CS36" s="712"/>
      <c r="CT36" s="712"/>
      <c r="CU36" s="712"/>
      <c r="CV36" s="712"/>
      <c r="CW36" s="712"/>
      <c r="CX36" s="712"/>
      <c r="CY36" s="712"/>
      <c r="CZ36" s="712"/>
      <c r="DA36" s="712"/>
      <c r="DB36" s="712"/>
      <c r="DC36" s="712"/>
      <c r="DD36" s="712"/>
      <c r="DE36" s="712"/>
      <c r="DF36" s="712"/>
      <c r="DG36" s="712"/>
      <c r="DH36" s="712"/>
      <c r="DI36" s="712"/>
      <c r="DJ36" s="712"/>
    </row>
    <row r="37" spans="1:114" s="410" customFormat="1" ht="27.75" customHeight="1">
      <c r="A37" s="412">
        <v>2001</v>
      </c>
      <c r="B37" s="413" t="s">
        <v>418</v>
      </c>
      <c r="C37" s="414"/>
      <c r="D37" s="414"/>
      <c r="E37" s="715">
        <v>51811</v>
      </c>
      <c r="F37" s="715"/>
      <c r="G37" s="715"/>
      <c r="H37" s="715"/>
      <c r="I37" s="715"/>
      <c r="J37" s="715"/>
      <c r="K37" s="715"/>
      <c r="L37" s="715"/>
      <c r="M37" s="715"/>
      <c r="N37" s="715"/>
      <c r="O37" s="715">
        <v>48072</v>
      </c>
      <c r="P37" s="715"/>
      <c r="Q37" s="715"/>
      <c r="R37" s="715"/>
      <c r="S37" s="715"/>
      <c r="T37" s="715"/>
      <c r="U37" s="715"/>
      <c r="V37" s="715"/>
      <c r="W37" s="715"/>
      <c r="X37" s="715"/>
      <c r="Y37" s="715">
        <v>110</v>
      </c>
      <c r="Z37" s="715"/>
      <c r="AA37" s="715"/>
      <c r="AB37" s="715"/>
      <c r="AC37" s="715"/>
      <c r="AD37" s="715"/>
      <c r="AE37" s="715"/>
      <c r="AF37" s="715"/>
      <c r="AG37" s="715"/>
      <c r="AH37" s="715"/>
      <c r="AI37" s="715">
        <v>755</v>
      </c>
      <c r="AJ37" s="715"/>
      <c r="AK37" s="715"/>
      <c r="AL37" s="715"/>
      <c r="AM37" s="715"/>
      <c r="AN37" s="715"/>
      <c r="AO37" s="715"/>
      <c r="AP37" s="715"/>
      <c r="AQ37" s="715"/>
      <c r="AR37" s="715"/>
      <c r="AS37" s="715">
        <v>145</v>
      </c>
      <c r="AT37" s="715"/>
      <c r="AU37" s="715"/>
      <c r="AV37" s="715"/>
      <c r="AW37" s="715"/>
      <c r="AX37" s="715"/>
      <c r="AY37" s="715"/>
      <c r="AZ37" s="715"/>
      <c r="BA37" s="715"/>
      <c r="BB37" s="715"/>
      <c r="BC37" s="715">
        <v>83</v>
      </c>
      <c r="BD37" s="715"/>
      <c r="BE37" s="715"/>
      <c r="BF37" s="715"/>
      <c r="BG37" s="715"/>
      <c r="BH37" s="715"/>
      <c r="BI37" s="715"/>
      <c r="BJ37" s="715"/>
      <c r="BK37" s="715"/>
      <c r="BL37" s="715"/>
      <c r="BM37" s="715">
        <v>1</v>
      </c>
      <c r="BN37" s="715"/>
      <c r="BO37" s="715"/>
      <c r="BP37" s="715"/>
      <c r="BQ37" s="715"/>
      <c r="BR37" s="715"/>
      <c r="BS37" s="715"/>
      <c r="BT37" s="715"/>
      <c r="BU37" s="715"/>
      <c r="BV37" s="715"/>
      <c r="BW37" s="715">
        <v>441</v>
      </c>
      <c r="BX37" s="715"/>
      <c r="BY37" s="715"/>
      <c r="BZ37" s="715"/>
      <c r="CA37" s="715"/>
      <c r="CB37" s="715"/>
      <c r="CC37" s="715"/>
      <c r="CD37" s="715"/>
      <c r="CE37" s="715"/>
      <c r="CF37" s="715"/>
      <c r="CG37" s="715">
        <v>2082</v>
      </c>
      <c r="CH37" s="715"/>
      <c r="CI37" s="715"/>
      <c r="CJ37" s="715"/>
      <c r="CK37" s="715"/>
      <c r="CL37" s="715"/>
      <c r="CM37" s="715"/>
      <c r="CN37" s="715"/>
      <c r="CO37" s="715"/>
      <c r="CP37" s="715"/>
      <c r="CQ37" s="715">
        <v>97</v>
      </c>
      <c r="CR37" s="715"/>
      <c r="CS37" s="715"/>
      <c r="CT37" s="715"/>
      <c r="CU37" s="715"/>
      <c r="CV37" s="715"/>
      <c r="CW37" s="715"/>
      <c r="CX37" s="715"/>
      <c r="CY37" s="715"/>
      <c r="CZ37" s="715"/>
      <c r="DA37" s="715">
        <v>25</v>
      </c>
      <c r="DB37" s="715"/>
      <c r="DC37" s="715"/>
      <c r="DD37" s="715"/>
      <c r="DE37" s="715"/>
      <c r="DF37" s="715"/>
      <c r="DG37" s="715"/>
      <c r="DH37" s="715"/>
      <c r="DI37" s="716"/>
      <c r="DJ37" s="716"/>
    </row>
    <row r="38" spans="1:114" s="410" customFormat="1" ht="27.75" customHeight="1">
      <c r="A38" s="411"/>
      <c r="B38" s="415" t="s">
        <v>419</v>
      </c>
      <c r="C38" s="409"/>
      <c r="D38" s="409"/>
      <c r="E38" s="712">
        <f>SUM(O38:DH38)</f>
        <v>52016</v>
      </c>
      <c r="F38" s="712"/>
      <c r="G38" s="712"/>
      <c r="H38" s="712"/>
      <c r="I38" s="712"/>
      <c r="J38" s="712"/>
      <c r="K38" s="712"/>
      <c r="L38" s="712"/>
      <c r="M38" s="712"/>
      <c r="N38" s="712"/>
      <c r="O38" s="712">
        <v>48283</v>
      </c>
      <c r="P38" s="712"/>
      <c r="Q38" s="712"/>
      <c r="R38" s="712"/>
      <c r="S38" s="712"/>
      <c r="T38" s="712"/>
      <c r="U38" s="712"/>
      <c r="V38" s="712"/>
      <c r="W38" s="712"/>
      <c r="X38" s="712"/>
      <c r="Y38" s="712">
        <v>110</v>
      </c>
      <c r="Z38" s="712"/>
      <c r="AA38" s="712"/>
      <c r="AB38" s="712"/>
      <c r="AC38" s="712"/>
      <c r="AD38" s="712"/>
      <c r="AE38" s="712"/>
      <c r="AF38" s="712"/>
      <c r="AG38" s="712"/>
      <c r="AH38" s="712"/>
      <c r="AI38" s="712">
        <v>755</v>
      </c>
      <c r="AJ38" s="712"/>
      <c r="AK38" s="712"/>
      <c r="AL38" s="712"/>
      <c r="AM38" s="712"/>
      <c r="AN38" s="712"/>
      <c r="AO38" s="712"/>
      <c r="AP38" s="712"/>
      <c r="AQ38" s="712"/>
      <c r="AR38" s="712"/>
      <c r="AS38" s="712">
        <v>145</v>
      </c>
      <c r="AT38" s="712"/>
      <c r="AU38" s="712"/>
      <c r="AV38" s="712"/>
      <c r="AW38" s="712"/>
      <c r="AX38" s="712"/>
      <c r="AY38" s="712"/>
      <c r="AZ38" s="712"/>
      <c r="BA38" s="712"/>
      <c r="BB38" s="712"/>
      <c r="BC38" s="712">
        <v>83</v>
      </c>
      <c r="BD38" s="712"/>
      <c r="BE38" s="712"/>
      <c r="BF38" s="712"/>
      <c r="BG38" s="712"/>
      <c r="BH38" s="712"/>
      <c r="BI38" s="712"/>
      <c r="BJ38" s="712"/>
      <c r="BK38" s="712"/>
      <c r="BL38" s="712"/>
      <c r="BM38" s="712">
        <v>1</v>
      </c>
      <c r="BN38" s="712"/>
      <c r="BO38" s="712"/>
      <c r="BP38" s="712"/>
      <c r="BQ38" s="712"/>
      <c r="BR38" s="712"/>
      <c r="BS38" s="712"/>
      <c r="BT38" s="712"/>
      <c r="BU38" s="712"/>
      <c r="BV38" s="712"/>
      <c r="BW38" s="712">
        <v>442</v>
      </c>
      <c r="BX38" s="712"/>
      <c r="BY38" s="712"/>
      <c r="BZ38" s="712"/>
      <c r="CA38" s="712"/>
      <c r="CB38" s="712"/>
      <c r="CC38" s="712"/>
      <c r="CD38" s="712"/>
      <c r="CE38" s="712"/>
      <c r="CF38" s="712"/>
      <c r="CG38" s="712">
        <v>2078</v>
      </c>
      <c r="CH38" s="712"/>
      <c r="CI38" s="712"/>
      <c r="CJ38" s="712"/>
      <c r="CK38" s="712"/>
      <c r="CL38" s="712"/>
      <c r="CM38" s="712"/>
      <c r="CN38" s="712"/>
      <c r="CO38" s="712"/>
      <c r="CP38" s="712"/>
      <c r="CQ38" s="712">
        <v>96</v>
      </c>
      <c r="CR38" s="712"/>
      <c r="CS38" s="712"/>
      <c r="CT38" s="712"/>
      <c r="CU38" s="712"/>
      <c r="CV38" s="712"/>
      <c r="CW38" s="712"/>
      <c r="CX38" s="712"/>
      <c r="CY38" s="712"/>
      <c r="CZ38" s="712"/>
      <c r="DA38" s="712">
        <v>23</v>
      </c>
      <c r="DB38" s="712"/>
      <c r="DC38" s="712"/>
      <c r="DD38" s="712"/>
      <c r="DE38" s="712"/>
      <c r="DF38" s="712"/>
      <c r="DG38" s="712"/>
      <c r="DH38" s="712"/>
      <c r="DI38" s="712"/>
      <c r="DJ38" s="712"/>
    </row>
    <row r="39" spans="1:114" s="410" customFormat="1" ht="27.75" customHeight="1">
      <c r="A39" s="412"/>
      <c r="B39" s="415" t="s">
        <v>420</v>
      </c>
      <c r="C39" s="409"/>
      <c r="D39" s="409"/>
      <c r="E39" s="712">
        <f>SUM(O39:DH39)</f>
        <v>52039</v>
      </c>
      <c r="F39" s="712"/>
      <c r="G39" s="712"/>
      <c r="H39" s="712"/>
      <c r="I39" s="712"/>
      <c r="J39" s="712"/>
      <c r="K39" s="712"/>
      <c r="L39" s="712"/>
      <c r="M39" s="712"/>
      <c r="N39" s="712"/>
      <c r="O39" s="712">
        <v>48359</v>
      </c>
      <c r="P39" s="712"/>
      <c r="Q39" s="712"/>
      <c r="R39" s="712"/>
      <c r="S39" s="712"/>
      <c r="T39" s="712"/>
      <c r="U39" s="712"/>
      <c r="V39" s="712"/>
      <c r="W39" s="712"/>
      <c r="X39" s="712"/>
      <c r="Y39" s="712">
        <v>86</v>
      </c>
      <c r="Z39" s="712"/>
      <c r="AA39" s="712"/>
      <c r="AB39" s="712"/>
      <c r="AC39" s="712"/>
      <c r="AD39" s="712"/>
      <c r="AE39" s="712"/>
      <c r="AF39" s="712"/>
      <c r="AG39" s="712"/>
      <c r="AH39" s="712"/>
      <c r="AI39" s="712">
        <v>755</v>
      </c>
      <c r="AJ39" s="712"/>
      <c r="AK39" s="712"/>
      <c r="AL39" s="712"/>
      <c r="AM39" s="712"/>
      <c r="AN39" s="712"/>
      <c r="AO39" s="712"/>
      <c r="AP39" s="712"/>
      <c r="AQ39" s="712"/>
      <c r="AR39" s="712"/>
      <c r="AS39" s="712">
        <v>141</v>
      </c>
      <c r="AT39" s="712"/>
      <c r="AU39" s="712"/>
      <c r="AV39" s="712"/>
      <c r="AW39" s="712"/>
      <c r="AX39" s="712"/>
      <c r="AY39" s="712"/>
      <c r="AZ39" s="712"/>
      <c r="BA39" s="712"/>
      <c r="BB39" s="712"/>
      <c r="BC39" s="712">
        <v>83</v>
      </c>
      <c r="BD39" s="712"/>
      <c r="BE39" s="712"/>
      <c r="BF39" s="712"/>
      <c r="BG39" s="712"/>
      <c r="BH39" s="712"/>
      <c r="BI39" s="712"/>
      <c r="BJ39" s="712"/>
      <c r="BK39" s="712"/>
      <c r="BL39" s="712"/>
      <c r="BM39" s="712">
        <v>1</v>
      </c>
      <c r="BN39" s="712"/>
      <c r="BO39" s="712"/>
      <c r="BP39" s="712"/>
      <c r="BQ39" s="712"/>
      <c r="BR39" s="712"/>
      <c r="BS39" s="712"/>
      <c r="BT39" s="712"/>
      <c r="BU39" s="712"/>
      <c r="BV39" s="712"/>
      <c r="BW39" s="712">
        <v>438</v>
      </c>
      <c r="BX39" s="712"/>
      <c r="BY39" s="712"/>
      <c r="BZ39" s="712"/>
      <c r="CA39" s="712"/>
      <c r="CB39" s="712"/>
      <c r="CC39" s="712"/>
      <c r="CD39" s="712"/>
      <c r="CE39" s="712"/>
      <c r="CF39" s="712"/>
      <c r="CG39" s="712">
        <v>2057</v>
      </c>
      <c r="CH39" s="712"/>
      <c r="CI39" s="712"/>
      <c r="CJ39" s="712"/>
      <c r="CK39" s="712"/>
      <c r="CL39" s="712"/>
      <c r="CM39" s="712"/>
      <c r="CN39" s="712"/>
      <c r="CO39" s="712"/>
      <c r="CP39" s="712"/>
      <c r="CQ39" s="712">
        <v>96</v>
      </c>
      <c r="CR39" s="712"/>
      <c r="CS39" s="712"/>
      <c r="CT39" s="712"/>
      <c r="CU39" s="712"/>
      <c r="CV39" s="712"/>
      <c r="CW39" s="712"/>
      <c r="CX39" s="712"/>
      <c r="CY39" s="712"/>
      <c r="CZ39" s="712"/>
      <c r="DA39" s="712">
        <v>23</v>
      </c>
      <c r="DB39" s="712"/>
      <c r="DC39" s="712"/>
      <c r="DD39" s="712"/>
      <c r="DE39" s="712"/>
      <c r="DF39" s="712"/>
      <c r="DG39" s="712"/>
      <c r="DH39" s="712"/>
      <c r="DI39" s="712"/>
      <c r="DJ39" s="712"/>
    </row>
    <row r="40" spans="1:114" s="410" customFormat="1" ht="27.75" customHeight="1">
      <c r="A40" s="412"/>
      <c r="B40" s="415" t="s">
        <v>727</v>
      </c>
      <c r="C40" s="409"/>
      <c r="D40" s="409"/>
      <c r="E40" s="712">
        <v>51962</v>
      </c>
      <c r="F40" s="712"/>
      <c r="G40" s="712"/>
      <c r="H40" s="712"/>
      <c r="I40" s="712"/>
      <c r="J40" s="712"/>
      <c r="K40" s="712"/>
      <c r="L40" s="712"/>
      <c r="M40" s="712"/>
      <c r="N40" s="712"/>
      <c r="O40" s="712">
        <v>48297</v>
      </c>
      <c r="P40" s="712"/>
      <c r="Q40" s="712"/>
      <c r="R40" s="712"/>
      <c r="S40" s="712"/>
      <c r="T40" s="712"/>
      <c r="U40" s="712"/>
      <c r="V40" s="712"/>
      <c r="W40" s="712"/>
      <c r="X40" s="712"/>
      <c r="Y40" s="712">
        <v>86</v>
      </c>
      <c r="Z40" s="712"/>
      <c r="AA40" s="712"/>
      <c r="AB40" s="712"/>
      <c r="AC40" s="712"/>
      <c r="AD40" s="712"/>
      <c r="AE40" s="712"/>
      <c r="AF40" s="712"/>
      <c r="AG40" s="712"/>
      <c r="AH40" s="712"/>
      <c r="AI40" s="712">
        <v>755</v>
      </c>
      <c r="AJ40" s="712"/>
      <c r="AK40" s="712"/>
      <c r="AL40" s="712"/>
      <c r="AM40" s="712"/>
      <c r="AN40" s="712"/>
      <c r="AO40" s="712"/>
      <c r="AP40" s="712"/>
      <c r="AQ40" s="712"/>
      <c r="AR40" s="712"/>
      <c r="AS40" s="712">
        <v>137</v>
      </c>
      <c r="AT40" s="712"/>
      <c r="AU40" s="712"/>
      <c r="AV40" s="712"/>
      <c r="AW40" s="712"/>
      <c r="AX40" s="712"/>
      <c r="AY40" s="712"/>
      <c r="AZ40" s="712"/>
      <c r="BA40" s="712"/>
      <c r="BB40" s="712"/>
      <c r="BC40" s="712">
        <v>83</v>
      </c>
      <c r="BD40" s="712"/>
      <c r="BE40" s="712"/>
      <c r="BF40" s="712"/>
      <c r="BG40" s="712"/>
      <c r="BH40" s="712"/>
      <c r="BI40" s="712"/>
      <c r="BJ40" s="712"/>
      <c r="BK40" s="712"/>
      <c r="BL40" s="712"/>
      <c r="BM40" s="712">
        <v>1</v>
      </c>
      <c r="BN40" s="712"/>
      <c r="BO40" s="712"/>
      <c r="BP40" s="712"/>
      <c r="BQ40" s="712"/>
      <c r="BR40" s="712"/>
      <c r="BS40" s="712"/>
      <c r="BT40" s="712"/>
      <c r="BU40" s="712"/>
      <c r="BV40" s="712"/>
      <c r="BW40" s="712">
        <v>437</v>
      </c>
      <c r="BX40" s="712"/>
      <c r="BY40" s="712"/>
      <c r="BZ40" s="712"/>
      <c r="CA40" s="712"/>
      <c r="CB40" s="712"/>
      <c r="CC40" s="712"/>
      <c r="CD40" s="712"/>
      <c r="CE40" s="712"/>
      <c r="CF40" s="712"/>
      <c r="CG40" s="712">
        <v>2051</v>
      </c>
      <c r="CH40" s="712"/>
      <c r="CI40" s="712"/>
      <c r="CJ40" s="712"/>
      <c r="CK40" s="712"/>
      <c r="CL40" s="712"/>
      <c r="CM40" s="712"/>
      <c r="CN40" s="712"/>
      <c r="CO40" s="712"/>
      <c r="CP40" s="712"/>
      <c r="CQ40" s="712">
        <v>92</v>
      </c>
      <c r="CR40" s="712"/>
      <c r="CS40" s="712"/>
      <c r="CT40" s="712"/>
      <c r="CU40" s="712"/>
      <c r="CV40" s="712"/>
      <c r="CW40" s="712"/>
      <c r="CX40" s="712"/>
      <c r="CY40" s="712"/>
      <c r="CZ40" s="712"/>
      <c r="DA40" s="712">
        <v>23</v>
      </c>
      <c r="DB40" s="712"/>
      <c r="DC40" s="712"/>
      <c r="DD40" s="712"/>
      <c r="DE40" s="712"/>
      <c r="DF40" s="712"/>
      <c r="DG40" s="712"/>
      <c r="DH40" s="712"/>
      <c r="DI40" s="712"/>
      <c r="DJ40" s="712"/>
    </row>
    <row r="41" spans="1:114" s="410" customFormat="1" ht="27.75" customHeight="1">
      <c r="A41" s="412"/>
      <c r="B41" s="415" t="s">
        <v>421</v>
      </c>
      <c r="C41" s="409"/>
      <c r="D41" s="409"/>
      <c r="E41" s="712">
        <v>52128</v>
      </c>
      <c r="F41" s="712"/>
      <c r="G41" s="712"/>
      <c r="H41" s="712"/>
      <c r="I41" s="712"/>
      <c r="J41" s="712"/>
      <c r="K41" s="712"/>
      <c r="L41" s="712"/>
      <c r="M41" s="712"/>
      <c r="N41" s="712"/>
      <c r="O41" s="712">
        <v>48457</v>
      </c>
      <c r="P41" s="712"/>
      <c r="Q41" s="712"/>
      <c r="R41" s="712"/>
      <c r="S41" s="712"/>
      <c r="T41" s="712"/>
      <c r="U41" s="712"/>
      <c r="V41" s="712"/>
      <c r="W41" s="712"/>
      <c r="X41" s="712"/>
      <c r="Y41" s="712">
        <v>86</v>
      </c>
      <c r="Z41" s="712"/>
      <c r="AA41" s="712"/>
      <c r="AB41" s="712"/>
      <c r="AC41" s="712"/>
      <c r="AD41" s="712"/>
      <c r="AE41" s="712"/>
      <c r="AF41" s="712"/>
      <c r="AG41" s="712"/>
      <c r="AH41" s="712"/>
      <c r="AI41" s="712">
        <v>755</v>
      </c>
      <c r="AJ41" s="712"/>
      <c r="AK41" s="712"/>
      <c r="AL41" s="712"/>
      <c r="AM41" s="712"/>
      <c r="AN41" s="712"/>
      <c r="AO41" s="712"/>
      <c r="AP41" s="712"/>
      <c r="AQ41" s="712"/>
      <c r="AR41" s="712"/>
      <c r="AS41" s="712">
        <v>144</v>
      </c>
      <c r="AT41" s="712"/>
      <c r="AU41" s="712"/>
      <c r="AV41" s="712"/>
      <c r="AW41" s="712"/>
      <c r="AX41" s="712"/>
      <c r="AY41" s="712"/>
      <c r="AZ41" s="712"/>
      <c r="BA41" s="712"/>
      <c r="BB41" s="712"/>
      <c r="BC41" s="712">
        <v>83</v>
      </c>
      <c r="BD41" s="712"/>
      <c r="BE41" s="712"/>
      <c r="BF41" s="712"/>
      <c r="BG41" s="712"/>
      <c r="BH41" s="712"/>
      <c r="BI41" s="712"/>
      <c r="BJ41" s="712"/>
      <c r="BK41" s="712"/>
      <c r="BL41" s="712"/>
      <c r="BM41" s="712">
        <v>2</v>
      </c>
      <c r="BN41" s="712"/>
      <c r="BO41" s="712"/>
      <c r="BP41" s="712"/>
      <c r="BQ41" s="712"/>
      <c r="BR41" s="712"/>
      <c r="BS41" s="712"/>
      <c r="BT41" s="712"/>
      <c r="BU41" s="712"/>
      <c r="BV41" s="712"/>
      <c r="BW41" s="712">
        <v>438</v>
      </c>
      <c r="BX41" s="712"/>
      <c r="BY41" s="712"/>
      <c r="BZ41" s="712"/>
      <c r="CA41" s="712"/>
      <c r="CB41" s="712"/>
      <c r="CC41" s="712"/>
      <c r="CD41" s="712"/>
      <c r="CE41" s="712"/>
      <c r="CF41" s="712"/>
      <c r="CG41" s="712">
        <v>2049</v>
      </c>
      <c r="CH41" s="712"/>
      <c r="CI41" s="712"/>
      <c r="CJ41" s="712"/>
      <c r="CK41" s="712"/>
      <c r="CL41" s="712"/>
      <c r="CM41" s="712"/>
      <c r="CN41" s="712"/>
      <c r="CO41" s="712"/>
      <c r="CP41" s="712"/>
      <c r="CQ41" s="712">
        <v>91</v>
      </c>
      <c r="CR41" s="712"/>
      <c r="CS41" s="712"/>
      <c r="CT41" s="712"/>
      <c r="CU41" s="712"/>
      <c r="CV41" s="712"/>
      <c r="CW41" s="712"/>
      <c r="CX41" s="712"/>
      <c r="CY41" s="712"/>
      <c r="CZ41" s="712"/>
      <c r="DA41" s="712">
        <v>23</v>
      </c>
      <c r="DB41" s="712"/>
      <c r="DC41" s="712"/>
      <c r="DD41" s="712"/>
      <c r="DE41" s="712"/>
      <c r="DF41" s="712"/>
      <c r="DG41" s="712"/>
      <c r="DH41" s="712"/>
      <c r="DI41" s="607"/>
      <c r="DJ41" s="607"/>
    </row>
    <row r="42" spans="1:114" s="410" customFormat="1" ht="25.5" customHeight="1">
      <c r="A42" s="414"/>
      <c r="B42" s="414"/>
      <c r="C42" s="414"/>
      <c r="D42" s="414"/>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2"/>
      <c r="AX42" s="712"/>
      <c r="AY42" s="712"/>
      <c r="AZ42" s="712"/>
      <c r="BA42" s="712"/>
      <c r="BB42" s="712"/>
      <c r="BC42" s="712"/>
      <c r="BD42" s="712"/>
      <c r="BE42" s="712"/>
      <c r="BF42" s="712"/>
      <c r="BG42" s="712"/>
      <c r="BH42" s="712"/>
      <c r="BI42" s="712"/>
      <c r="BJ42" s="712"/>
      <c r="BK42" s="712"/>
      <c r="BL42" s="712"/>
      <c r="BM42" s="712"/>
      <c r="BN42" s="712"/>
      <c r="BO42" s="712"/>
      <c r="BP42" s="712"/>
      <c r="BQ42" s="712"/>
      <c r="BR42" s="712"/>
      <c r="BS42" s="712"/>
      <c r="BT42" s="712"/>
      <c r="BU42" s="712"/>
      <c r="BV42" s="712"/>
      <c r="BW42" s="712"/>
      <c r="BX42" s="712"/>
      <c r="BY42" s="712"/>
      <c r="BZ42" s="712"/>
      <c r="CA42" s="712"/>
      <c r="CB42" s="712"/>
      <c r="CC42" s="712"/>
      <c r="CD42" s="712"/>
      <c r="CE42" s="712"/>
      <c r="CF42" s="712"/>
      <c r="CG42" s="712"/>
      <c r="CH42" s="712"/>
      <c r="CI42" s="712"/>
      <c r="CJ42" s="712"/>
      <c r="CK42" s="712"/>
      <c r="CL42" s="712"/>
      <c r="CM42" s="712"/>
      <c r="CN42" s="712"/>
      <c r="CO42" s="712"/>
      <c r="CP42" s="712"/>
      <c r="CQ42" s="712"/>
      <c r="CR42" s="712"/>
      <c r="CS42" s="712"/>
      <c r="CT42" s="712"/>
      <c r="CU42" s="712"/>
      <c r="CV42" s="712"/>
      <c r="CW42" s="712"/>
      <c r="CX42" s="712"/>
      <c r="CY42" s="712"/>
      <c r="CZ42" s="712"/>
      <c r="DA42" s="712"/>
      <c r="DB42" s="712"/>
      <c r="DC42" s="712"/>
      <c r="DD42" s="712"/>
      <c r="DE42" s="712"/>
      <c r="DF42" s="712"/>
      <c r="DG42" s="712"/>
      <c r="DH42" s="712"/>
      <c r="DI42" s="712"/>
      <c r="DJ42" s="712"/>
    </row>
    <row r="43" spans="1:114" s="410" customFormat="1" ht="25.5" customHeight="1">
      <c r="A43" s="409"/>
      <c r="B43" s="414"/>
      <c r="C43" s="414"/>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2"/>
      <c r="AX43" s="712"/>
      <c r="AY43" s="712"/>
      <c r="AZ43" s="712"/>
      <c r="BA43" s="712"/>
      <c r="BB43" s="712"/>
      <c r="BC43" s="712"/>
      <c r="BD43" s="712"/>
      <c r="BE43" s="712"/>
      <c r="BF43" s="712"/>
      <c r="BG43" s="712"/>
      <c r="BH43" s="712"/>
      <c r="BI43" s="712"/>
      <c r="BJ43" s="712"/>
      <c r="BK43" s="712"/>
      <c r="BL43" s="712"/>
      <c r="BM43" s="712"/>
      <c r="BN43" s="712"/>
      <c r="BO43" s="712"/>
      <c r="BP43" s="712"/>
      <c r="BQ43" s="712"/>
      <c r="BR43" s="712"/>
      <c r="BS43" s="712"/>
      <c r="BT43" s="712"/>
      <c r="BU43" s="712"/>
      <c r="BV43" s="712"/>
      <c r="BW43" s="712"/>
      <c r="BX43" s="712"/>
      <c r="BY43" s="712"/>
      <c r="BZ43" s="712"/>
      <c r="CA43" s="712"/>
      <c r="CB43" s="712"/>
      <c r="CC43" s="712"/>
      <c r="CD43" s="712"/>
      <c r="CE43" s="712"/>
      <c r="CF43" s="712"/>
      <c r="CG43" s="712"/>
      <c r="CH43" s="712"/>
      <c r="CI43" s="712"/>
      <c r="CJ43" s="712"/>
      <c r="CK43" s="712"/>
      <c r="CL43" s="712"/>
      <c r="CM43" s="712"/>
      <c r="CN43" s="712"/>
      <c r="CO43" s="712"/>
      <c r="CP43" s="712"/>
      <c r="CQ43" s="712"/>
      <c r="CR43" s="712"/>
      <c r="CS43" s="712"/>
      <c r="CT43" s="712"/>
      <c r="CU43" s="712"/>
      <c r="CV43" s="712"/>
      <c r="CW43" s="712"/>
      <c r="CX43" s="712"/>
      <c r="CY43" s="712"/>
      <c r="CZ43" s="712"/>
      <c r="DA43" s="712"/>
      <c r="DB43" s="712"/>
      <c r="DC43" s="712"/>
      <c r="DD43" s="712"/>
      <c r="DE43" s="712"/>
      <c r="DF43" s="712"/>
      <c r="DG43" s="712"/>
      <c r="DH43" s="712"/>
      <c r="DI43" s="712"/>
      <c r="DJ43" s="712"/>
    </row>
    <row r="44" spans="1:114" s="419" customFormat="1" ht="24" customHeight="1">
      <c r="A44" s="707" t="s">
        <v>401</v>
      </c>
      <c r="B44" s="708"/>
      <c r="C44" s="700" t="s">
        <v>402</v>
      </c>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1"/>
      <c r="AK44" s="701"/>
      <c r="AL44" s="701"/>
      <c r="AM44" s="701"/>
      <c r="AN44" s="701"/>
      <c r="AO44" s="701"/>
      <c r="AP44" s="701"/>
      <c r="AQ44" s="701"/>
      <c r="AR44" s="701"/>
      <c r="AS44" s="701"/>
      <c r="AT44" s="701"/>
      <c r="AU44" s="701"/>
      <c r="AV44" s="701"/>
      <c r="AW44" s="701"/>
      <c r="AX44" s="701"/>
      <c r="AY44" s="701"/>
      <c r="AZ44" s="701"/>
      <c r="BA44" s="701"/>
      <c r="BB44" s="701"/>
      <c r="BC44" s="701"/>
      <c r="BD44" s="701"/>
      <c r="BE44" s="701"/>
      <c r="BF44" s="701"/>
      <c r="BG44" s="701"/>
      <c r="BH44" s="701"/>
      <c r="BI44" s="701"/>
      <c r="BJ44" s="701"/>
      <c r="BK44" s="701"/>
      <c r="BL44" s="701"/>
      <c r="BM44" s="701"/>
      <c r="BN44" s="701"/>
      <c r="BO44" s="701"/>
      <c r="BP44" s="701"/>
      <c r="BQ44" s="701"/>
      <c r="BR44" s="701"/>
      <c r="BS44" s="701"/>
      <c r="BT44" s="701"/>
      <c r="BU44" s="701"/>
      <c r="BV44" s="701"/>
      <c r="BW44" s="701"/>
      <c r="BX44" s="701"/>
      <c r="BY44" s="701"/>
      <c r="BZ44" s="701"/>
      <c r="CA44" s="701"/>
      <c r="CB44" s="701"/>
      <c r="CC44" s="701"/>
      <c r="CD44" s="701"/>
      <c r="CE44" s="701"/>
      <c r="CF44" s="701"/>
      <c r="CG44" s="701"/>
      <c r="CH44" s="701"/>
      <c r="CI44" s="701"/>
      <c r="CJ44" s="701"/>
      <c r="CK44" s="701"/>
      <c r="CL44" s="701"/>
      <c r="CM44" s="702" t="s">
        <v>403</v>
      </c>
      <c r="CN44" s="702"/>
      <c r="CO44" s="702"/>
      <c r="CP44" s="702"/>
      <c r="CQ44" s="702"/>
      <c r="CR44" s="702"/>
      <c r="CS44" s="702"/>
      <c r="CT44" s="702"/>
      <c r="CU44" s="702" t="s">
        <v>404</v>
      </c>
      <c r="CV44" s="702"/>
      <c r="CW44" s="702"/>
      <c r="CX44" s="702"/>
      <c r="CY44" s="702"/>
      <c r="CZ44" s="702"/>
      <c r="DA44" s="702"/>
      <c r="DB44" s="702"/>
      <c r="DC44" s="702"/>
      <c r="DD44" s="702"/>
      <c r="DE44" s="702"/>
      <c r="DF44" s="702"/>
      <c r="DG44" s="702"/>
      <c r="DH44" s="702"/>
      <c r="DI44" s="702"/>
      <c r="DJ44" s="699"/>
    </row>
    <row r="45" spans="1:114" s="419" customFormat="1" ht="24" customHeight="1">
      <c r="A45" s="705"/>
      <c r="B45" s="706"/>
      <c r="C45" s="694"/>
      <c r="D45" s="694"/>
      <c r="E45" s="694"/>
      <c r="F45" s="694"/>
      <c r="G45" s="694"/>
      <c r="H45" s="694"/>
      <c r="I45" s="694"/>
      <c r="J45" s="694"/>
      <c r="K45" s="695" t="s">
        <v>405</v>
      </c>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4"/>
      <c r="AZ45" s="694"/>
      <c r="BA45" s="694"/>
      <c r="BB45" s="694"/>
      <c r="BC45" s="694"/>
      <c r="BD45" s="694"/>
      <c r="BE45" s="694"/>
      <c r="BF45" s="694"/>
      <c r="BG45" s="700" t="s">
        <v>406</v>
      </c>
      <c r="BH45" s="701"/>
      <c r="BI45" s="701"/>
      <c r="BJ45" s="701"/>
      <c r="BK45" s="701"/>
      <c r="BL45" s="701"/>
      <c r="BM45" s="701"/>
      <c r="BN45" s="701"/>
      <c r="BO45" s="701"/>
      <c r="BP45" s="701"/>
      <c r="BQ45" s="701"/>
      <c r="BR45" s="701"/>
      <c r="BS45" s="701"/>
      <c r="BT45" s="701"/>
      <c r="BU45" s="701"/>
      <c r="BV45" s="701"/>
      <c r="BW45" s="701"/>
      <c r="BX45" s="701"/>
      <c r="BY45" s="701"/>
      <c r="BZ45" s="701"/>
      <c r="CA45" s="701"/>
      <c r="CB45" s="701"/>
      <c r="CC45" s="701"/>
      <c r="CD45" s="701"/>
      <c r="CE45" s="694"/>
      <c r="CF45" s="694"/>
      <c r="CG45" s="694"/>
      <c r="CH45" s="694"/>
      <c r="CI45" s="694"/>
      <c r="CJ45" s="694"/>
      <c r="CK45" s="694"/>
      <c r="CL45" s="694"/>
      <c r="CM45" s="697" t="s">
        <v>407</v>
      </c>
      <c r="CN45" s="694"/>
      <c r="CO45" s="694"/>
      <c r="CP45" s="694"/>
      <c r="CQ45" s="694"/>
      <c r="CR45" s="694"/>
      <c r="CS45" s="694"/>
      <c r="CT45" s="694"/>
      <c r="CU45" s="697" t="s">
        <v>408</v>
      </c>
      <c r="CV45" s="694"/>
      <c r="CW45" s="694"/>
      <c r="CX45" s="694"/>
      <c r="CY45" s="694"/>
      <c r="CZ45" s="694"/>
      <c r="DA45" s="694"/>
      <c r="DB45" s="694"/>
      <c r="DC45" s="697" t="s">
        <v>409</v>
      </c>
      <c r="DD45" s="694"/>
      <c r="DE45" s="694"/>
      <c r="DF45" s="694"/>
      <c r="DG45" s="694"/>
      <c r="DH45" s="694"/>
      <c r="DI45" s="694"/>
      <c r="DJ45" s="698"/>
    </row>
    <row r="46" spans="1:114" s="419" customFormat="1" ht="24" customHeight="1">
      <c r="A46" s="705"/>
      <c r="B46" s="706"/>
      <c r="C46" s="697" t="s">
        <v>338</v>
      </c>
      <c r="D46" s="694"/>
      <c r="E46" s="694"/>
      <c r="F46" s="694"/>
      <c r="G46" s="694"/>
      <c r="H46" s="694"/>
      <c r="I46" s="694"/>
      <c r="J46" s="694"/>
      <c r="K46" s="697" t="s">
        <v>387</v>
      </c>
      <c r="L46" s="694"/>
      <c r="M46" s="694"/>
      <c r="N46" s="694"/>
      <c r="O46" s="694"/>
      <c r="P46" s="694"/>
      <c r="Q46" s="694"/>
      <c r="R46" s="694"/>
      <c r="S46" s="697" t="s">
        <v>388</v>
      </c>
      <c r="T46" s="694"/>
      <c r="U46" s="694"/>
      <c r="V46" s="694"/>
      <c r="W46" s="694"/>
      <c r="X46" s="694"/>
      <c r="Y46" s="694"/>
      <c r="Z46" s="694"/>
      <c r="AA46" s="697" t="s">
        <v>410</v>
      </c>
      <c r="AB46" s="694"/>
      <c r="AC46" s="694"/>
      <c r="AD46" s="694"/>
      <c r="AE46" s="694"/>
      <c r="AF46" s="694"/>
      <c r="AG46" s="694"/>
      <c r="AH46" s="694"/>
      <c r="AI46" s="697" t="s">
        <v>389</v>
      </c>
      <c r="AJ46" s="694"/>
      <c r="AK46" s="694"/>
      <c r="AL46" s="694"/>
      <c r="AM46" s="694"/>
      <c r="AN46" s="694"/>
      <c r="AO46" s="694"/>
      <c r="AP46" s="694"/>
      <c r="AQ46" s="697" t="s">
        <v>391</v>
      </c>
      <c r="AR46" s="694"/>
      <c r="AS46" s="694"/>
      <c r="AT46" s="694"/>
      <c r="AU46" s="694"/>
      <c r="AV46" s="694"/>
      <c r="AW46" s="694"/>
      <c r="AX46" s="694"/>
      <c r="AY46" s="697" t="s">
        <v>32</v>
      </c>
      <c r="AZ46" s="694"/>
      <c r="BA46" s="694"/>
      <c r="BB46" s="694"/>
      <c r="BC46" s="694"/>
      <c r="BD46" s="694"/>
      <c r="BE46" s="694"/>
      <c r="BF46" s="694"/>
      <c r="BG46" s="697" t="s">
        <v>387</v>
      </c>
      <c r="BH46" s="694"/>
      <c r="BI46" s="694"/>
      <c r="BJ46" s="694"/>
      <c r="BK46" s="694"/>
      <c r="BL46" s="694"/>
      <c r="BM46" s="694"/>
      <c r="BN46" s="694"/>
      <c r="BO46" s="697" t="s">
        <v>388</v>
      </c>
      <c r="BP46" s="694"/>
      <c r="BQ46" s="694"/>
      <c r="BR46" s="694"/>
      <c r="BS46" s="694"/>
      <c r="BT46" s="694"/>
      <c r="BU46" s="694"/>
      <c r="BV46" s="694"/>
      <c r="BW46" s="697" t="s">
        <v>390</v>
      </c>
      <c r="BX46" s="694"/>
      <c r="BY46" s="694"/>
      <c r="BZ46" s="694"/>
      <c r="CA46" s="694"/>
      <c r="CB46" s="694"/>
      <c r="CC46" s="694"/>
      <c r="CD46" s="694"/>
      <c r="CE46" s="697" t="s">
        <v>145</v>
      </c>
      <c r="CF46" s="694"/>
      <c r="CG46" s="694"/>
      <c r="CH46" s="694"/>
      <c r="CI46" s="694"/>
      <c r="CJ46" s="694"/>
      <c r="CK46" s="694"/>
      <c r="CL46" s="694"/>
      <c r="CM46" s="687" t="s">
        <v>411</v>
      </c>
      <c r="CN46" s="687"/>
      <c r="CO46" s="687"/>
      <c r="CP46" s="687"/>
      <c r="CQ46" s="687"/>
      <c r="CR46" s="687"/>
      <c r="CS46" s="687"/>
      <c r="CT46" s="687"/>
      <c r="CU46" s="687" t="s">
        <v>412</v>
      </c>
      <c r="CV46" s="687"/>
      <c r="CW46" s="687"/>
      <c r="CX46" s="687"/>
      <c r="CY46" s="687"/>
      <c r="CZ46" s="687"/>
      <c r="DA46" s="687"/>
      <c r="DB46" s="687"/>
      <c r="DC46" s="694" t="s">
        <v>54</v>
      </c>
      <c r="DD46" s="694"/>
      <c r="DE46" s="694"/>
      <c r="DF46" s="694"/>
      <c r="DG46" s="694"/>
      <c r="DH46" s="694"/>
      <c r="DI46" s="694"/>
      <c r="DJ46" s="698"/>
    </row>
    <row r="47" spans="1:114" s="419" customFormat="1" ht="24" customHeight="1">
      <c r="A47" s="705"/>
      <c r="B47" s="706"/>
      <c r="C47" s="687" t="s">
        <v>343</v>
      </c>
      <c r="D47" s="687"/>
      <c r="E47" s="687"/>
      <c r="F47" s="687"/>
      <c r="G47" s="687"/>
      <c r="H47" s="687"/>
      <c r="I47" s="687"/>
      <c r="J47" s="687"/>
      <c r="K47" s="687" t="s">
        <v>392</v>
      </c>
      <c r="L47" s="687"/>
      <c r="M47" s="687"/>
      <c r="N47" s="687"/>
      <c r="O47" s="687"/>
      <c r="P47" s="687"/>
      <c r="Q47" s="687"/>
      <c r="R47" s="687"/>
      <c r="S47" s="687" t="s">
        <v>393</v>
      </c>
      <c r="T47" s="687"/>
      <c r="U47" s="687"/>
      <c r="V47" s="687"/>
      <c r="W47" s="687"/>
      <c r="X47" s="687"/>
      <c r="Y47" s="687"/>
      <c r="Z47" s="687"/>
      <c r="AA47" s="687" t="s">
        <v>397</v>
      </c>
      <c r="AB47" s="687"/>
      <c r="AC47" s="687"/>
      <c r="AD47" s="687"/>
      <c r="AE47" s="687"/>
      <c r="AF47" s="687"/>
      <c r="AG47" s="687"/>
      <c r="AH47" s="687"/>
      <c r="AI47" s="687" t="s">
        <v>395</v>
      </c>
      <c r="AJ47" s="687"/>
      <c r="AK47" s="687"/>
      <c r="AL47" s="687"/>
      <c r="AM47" s="687"/>
      <c r="AN47" s="687"/>
      <c r="AO47" s="687"/>
      <c r="AP47" s="687"/>
      <c r="AQ47" s="687" t="s">
        <v>397</v>
      </c>
      <c r="AR47" s="687"/>
      <c r="AS47" s="687"/>
      <c r="AT47" s="687"/>
      <c r="AU47" s="687"/>
      <c r="AV47" s="687"/>
      <c r="AW47" s="687"/>
      <c r="AX47" s="687"/>
      <c r="AY47" s="687" t="s">
        <v>398</v>
      </c>
      <c r="AZ47" s="687"/>
      <c r="BA47" s="687"/>
      <c r="BB47" s="687"/>
      <c r="BC47" s="687"/>
      <c r="BD47" s="687"/>
      <c r="BE47" s="687"/>
      <c r="BF47" s="687"/>
      <c r="BG47" s="687" t="s">
        <v>392</v>
      </c>
      <c r="BH47" s="687"/>
      <c r="BI47" s="687"/>
      <c r="BJ47" s="687"/>
      <c r="BK47" s="687"/>
      <c r="BL47" s="687"/>
      <c r="BM47" s="687"/>
      <c r="BN47" s="687"/>
      <c r="BO47" s="687" t="s">
        <v>393</v>
      </c>
      <c r="BP47" s="687"/>
      <c r="BQ47" s="687"/>
      <c r="BR47" s="687"/>
      <c r="BS47" s="687"/>
      <c r="BT47" s="687"/>
      <c r="BU47" s="687"/>
      <c r="BV47" s="687"/>
      <c r="BW47" s="687" t="s">
        <v>396</v>
      </c>
      <c r="BX47" s="687"/>
      <c r="BY47" s="687"/>
      <c r="BZ47" s="687"/>
      <c r="CA47" s="687"/>
      <c r="CB47" s="687"/>
      <c r="CC47" s="687"/>
      <c r="CD47" s="687"/>
      <c r="CE47" s="687" t="s">
        <v>399</v>
      </c>
      <c r="CF47" s="687"/>
      <c r="CG47" s="687"/>
      <c r="CH47" s="687"/>
      <c r="CI47" s="687"/>
      <c r="CJ47" s="687"/>
      <c r="CK47" s="687"/>
      <c r="CL47" s="687"/>
      <c r="CM47" s="687" t="s">
        <v>413</v>
      </c>
      <c r="CN47" s="687"/>
      <c r="CO47" s="687"/>
      <c r="CP47" s="687"/>
      <c r="CQ47" s="687"/>
      <c r="CR47" s="687"/>
      <c r="CS47" s="687"/>
      <c r="CT47" s="687"/>
      <c r="CU47" s="687" t="s">
        <v>414</v>
      </c>
      <c r="CV47" s="687"/>
      <c r="CW47" s="687"/>
      <c r="CX47" s="687"/>
      <c r="CY47" s="687"/>
      <c r="CZ47" s="687"/>
      <c r="DA47" s="687"/>
      <c r="DB47" s="687"/>
      <c r="DC47" s="687"/>
      <c r="DD47" s="687"/>
      <c r="DE47" s="687"/>
      <c r="DF47" s="687"/>
      <c r="DG47" s="687"/>
      <c r="DH47" s="687"/>
      <c r="DI47" s="687"/>
      <c r="DJ47" s="688"/>
    </row>
    <row r="48" spans="1:114" s="419" customFormat="1" ht="24" customHeight="1">
      <c r="A48" s="703"/>
      <c r="B48" s="704"/>
      <c r="C48" s="694"/>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87" t="s">
        <v>415</v>
      </c>
      <c r="AB48" s="687"/>
      <c r="AC48" s="687"/>
      <c r="AD48" s="687"/>
      <c r="AE48" s="687"/>
      <c r="AF48" s="687"/>
      <c r="AG48" s="687"/>
      <c r="AH48" s="687"/>
      <c r="AI48" s="694"/>
      <c r="AJ48" s="694"/>
      <c r="AK48" s="694"/>
      <c r="AL48" s="694"/>
      <c r="AM48" s="694"/>
      <c r="AN48" s="694"/>
      <c r="AO48" s="694"/>
      <c r="AP48" s="694"/>
      <c r="AQ48" s="694" t="s">
        <v>400</v>
      </c>
      <c r="AR48" s="694"/>
      <c r="AS48" s="694"/>
      <c r="AT48" s="694"/>
      <c r="AU48" s="694"/>
      <c r="AV48" s="694"/>
      <c r="AW48" s="694"/>
      <c r="AX48" s="694"/>
      <c r="AY48" s="694"/>
      <c r="AZ48" s="694"/>
      <c r="BA48" s="694"/>
      <c r="BB48" s="694"/>
      <c r="BC48" s="694"/>
      <c r="BD48" s="694"/>
      <c r="BE48" s="694"/>
      <c r="BF48" s="694"/>
      <c r="BG48" s="694"/>
      <c r="BH48" s="694"/>
      <c r="BI48" s="694"/>
      <c r="BJ48" s="694"/>
      <c r="BK48" s="694"/>
      <c r="BL48" s="694"/>
      <c r="BM48" s="694"/>
      <c r="BN48" s="694"/>
      <c r="BO48" s="694"/>
      <c r="BP48" s="694"/>
      <c r="BQ48" s="694"/>
      <c r="BR48" s="694"/>
      <c r="BS48" s="694"/>
      <c r="BT48" s="694"/>
      <c r="BU48" s="694"/>
      <c r="BV48" s="694"/>
      <c r="BW48" s="694"/>
      <c r="BX48" s="694"/>
      <c r="BY48" s="694"/>
      <c r="BZ48" s="694"/>
      <c r="CA48" s="694"/>
      <c r="CB48" s="694"/>
      <c r="CC48" s="694"/>
      <c r="CD48" s="694"/>
      <c r="CE48" s="694"/>
      <c r="CF48" s="694"/>
      <c r="CG48" s="694"/>
      <c r="CH48" s="694"/>
      <c r="CI48" s="694"/>
      <c r="CJ48" s="694"/>
      <c r="CK48" s="694"/>
      <c r="CL48" s="694"/>
      <c r="CM48" s="687" t="s">
        <v>416</v>
      </c>
      <c r="CN48" s="687"/>
      <c r="CO48" s="687"/>
      <c r="CP48" s="687"/>
      <c r="CQ48" s="687"/>
      <c r="CR48" s="687"/>
      <c r="CS48" s="687"/>
      <c r="CT48" s="687"/>
      <c r="CU48" s="687" t="s">
        <v>417</v>
      </c>
      <c r="CV48" s="687"/>
      <c r="CW48" s="687"/>
      <c r="CX48" s="687"/>
      <c r="CY48" s="687"/>
      <c r="CZ48" s="687"/>
      <c r="DA48" s="687"/>
      <c r="DB48" s="687"/>
      <c r="DC48" s="694"/>
      <c r="DD48" s="694"/>
      <c r="DE48" s="694"/>
      <c r="DF48" s="694"/>
      <c r="DG48" s="694"/>
      <c r="DH48" s="694"/>
      <c r="DI48" s="694"/>
      <c r="DJ48" s="698"/>
    </row>
    <row r="49" spans="1:114" s="419" customFormat="1" ht="24" customHeight="1">
      <c r="A49" s="689">
        <v>1</v>
      </c>
      <c r="B49" s="701"/>
      <c r="C49" s="701">
        <v>13</v>
      </c>
      <c r="D49" s="701"/>
      <c r="E49" s="701"/>
      <c r="F49" s="701"/>
      <c r="G49" s="701"/>
      <c r="H49" s="701"/>
      <c r="I49" s="701"/>
      <c r="J49" s="701"/>
      <c r="K49" s="701">
        <v>14</v>
      </c>
      <c r="L49" s="701"/>
      <c r="M49" s="701"/>
      <c r="N49" s="701"/>
      <c r="O49" s="701"/>
      <c r="P49" s="701"/>
      <c r="Q49" s="701"/>
      <c r="R49" s="701"/>
      <c r="S49" s="701">
        <v>15</v>
      </c>
      <c r="T49" s="701"/>
      <c r="U49" s="701"/>
      <c r="V49" s="701"/>
      <c r="W49" s="701"/>
      <c r="X49" s="701"/>
      <c r="Y49" s="701"/>
      <c r="Z49" s="701"/>
      <c r="AA49" s="701">
        <v>16</v>
      </c>
      <c r="AB49" s="701"/>
      <c r="AC49" s="701"/>
      <c r="AD49" s="701"/>
      <c r="AE49" s="701"/>
      <c r="AF49" s="701"/>
      <c r="AG49" s="701"/>
      <c r="AH49" s="701"/>
      <c r="AI49" s="701">
        <v>17</v>
      </c>
      <c r="AJ49" s="701"/>
      <c r="AK49" s="701"/>
      <c r="AL49" s="701"/>
      <c r="AM49" s="701"/>
      <c r="AN49" s="701"/>
      <c r="AO49" s="701"/>
      <c r="AP49" s="701"/>
      <c r="AQ49" s="701">
        <v>18</v>
      </c>
      <c r="AR49" s="701"/>
      <c r="AS49" s="701"/>
      <c r="AT49" s="701"/>
      <c r="AU49" s="701"/>
      <c r="AV49" s="701"/>
      <c r="AW49" s="701"/>
      <c r="AX49" s="701"/>
      <c r="AY49" s="701">
        <v>19</v>
      </c>
      <c r="AZ49" s="701"/>
      <c r="BA49" s="701"/>
      <c r="BB49" s="701"/>
      <c r="BC49" s="701"/>
      <c r="BD49" s="701"/>
      <c r="BE49" s="701"/>
      <c r="BF49" s="701"/>
      <c r="BG49" s="701">
        <v>20</v>
      </c>
      <c r="BH49" s="701"/>
      <c r="BI49" s="701"/>
      <c r="BJ49" s="701"/>
      <c r="BK49" s="701"/>
      <c r="BL49" s="701"/>
      <c r="BM49" s="701"/>
      <c r="BN49" s="701"/>
      <c r="BO49" s="701">
        <v>21</v>
      </c>
      <c r="BP49" s="701"/>
      <c r="BQ49" s="701"/>
      <c r="BR49" s="701"/>
      <c r="BS49" s="701"/>
      <c r="BT49" s="701"/>
      <c r="BU49" s="701"/>
      <c r="BV49" s="701"/>
      <c r="BW49" s="701">
        <v>22</v>
      </c>
      <c r="BX49" s="701"/>
      <c r="BY49" s="701"/>
      <c r="BZ49" s="701"/>
      <c r="CA49" s="701"/>
      <c r="CB49" s="701"/>
      <c r="CC49" s="701"/>
      <c r="CD49" s="701"/>
      <c r="CE49" s="701">
        <v>23</v>
      </c>
      <c r="CF49" s="701"/>
      <c r="CG49" s="701"/>
      <c r="CH49" s="701"/>
      <c r="CI49" s="701"/>
      <c r="CJ49" s="701"/>
      <c r="CK49" s="701"/>
      <c r="CL49" s="701"/>
      <c r="CM49" s="701">
        <v>24</v>
      </c>
      <c r="CN49" s="701"/>
      <c r="CO49" s="701"/>
      <c r="CP49" s="701"/>
      <c r="CQ49" s="701"/>
      <c r="CR49" s="701"/>
      <c r="CS49" s="701"/>
      <c r="CT49" s="701"/>
      <c r="CU49" s="701">
        <v>25</v>
      </c>
      <c r="CV49" s="701"/>
      <c r="CW49" s="701"/>
      <c r="CX49" s="701"/>
      <c r="CY49" s="701"/>
      <c r="CZ49" s="701"/>
      <c r="DA49" s="701"/>
      <c r="DB49" s="701"/>
      <c r="DC49" s="701">
        <v>26</v>
      </c>
      <c r="DD49" s="701"/>
      <c r="DE49" s="701"/>
      <c r="DF49" s="701"/>
      <c r="DG49" s="701"/>
      <c r="DH49" s="701"/>
      <c r="DI49" s="701"/>
      <c r="DJ49" s="690"/>
    </row>
    <row r="50" spans="3:114" s="405" customFormat="1" ht="12" customHeight="1">
      <c r="C50" s="715"/>
      <c r="D50" s="715"/>
      <c r="E50" s="715"/>
      <c r="F50" s="715"/>
      <c r="G50" s="715"/>
      <c r="H50" s="715"/>
      <c r="I50" s="715"/>
      <c r="J50" s="418"/>
      <c r="K50" s="715"/>
      <c r="L50" s="715"/>
      <c r="M50" s="715"/>
      <c r="N50" s="715"/>
      <c r="O50" s="715"/>
      <c r="P50" s="715"/>
      <c r="Q50" s="715"/>
      <c r="R50" s="418"/>
      <c r="S50" s="715"/>
      <c r="T50" s="715"/>
      <c r="U50" s="715"/>
      <c r="V50" s="715"/>
      <c r="W50" s="715"/>
      <c r="X50" s="715"/>
      <c r="Y50" s="715"/>
      <c r="Z50" s="418"/>
      <c r="AA50" s="715"/>
      <c r="AB50" s="715"/>
      <c r="AC50" s="715"/>
      <c r="AD50" s="715"/>
      <c r="AE50" s="715"/>
      <c r="AF50" s="715"/>
      <c r="AG50" s="715"/>
      <c r="AH50" s="418"/>
      <c r="AI50" s="715"/>
      <c r="AJ50" s="715"/>
      <c r="AK50" s="715"/>
      <c r="AL50" s="715"/>
      <c r="AM50" s="715"/>
      <c r="AN50" s="715"/>
      <c r="AO50" s="715"/>
      <c r="AP50" s="418"/>
      <c r="AQ50" s="715"/>
      <c r="AR50" s="715"/>
      <c r="AS50" s="715"/>
      <c r="AT50" s="715"/>
      <c r="AU50" s="715"/>
      <c r="AV50" s="715"/>
      <c r="AW50" s="715"/>
      <c r="AX50" s="418"/>
      <c r="AY50" s="715"/>
      <c r="AZ50" s="715"/>
      <c r="BA50" s="715"/>
      <c r="BB50" s="715"/>
      <c r="BC50" s="715"/>
      <c r="BD50" s="715"/>
      <c r="BE50" s="715"/>
      <c r="BF50" s="418"/>
      <c r="BG50" s="715"/>
      <c r="BH50" s="715"/>
      <c r="BI50" s="715"/>
      <c r="BJ50" s="715"/>
      <c r="BK50" s="715"/>
      <c r="BL50" s="715"/>
      <c r="BM50" s="715"/>
      <c r="BN50" s="418"/>
      <c r="BO50" s="715"/>
      <c r="BP50" s="715"/>
      <c r="BQ50" s="715"/>
      <c r="BR50" s="715"/>
      <c r="BS50" s="715"/>
      <c r="BT50" s="715"/>
      <c r="BU50" s="715"/>
      <c r="BV50" s="418"/>
      <c r="BW50" s="715"/>
      <c r="BX50" s="715"/>
      <c r="BY50" s="715"/>
      <c r="BZ50" s="715"/>
      <c r="CA50" s="715"/>
      <c r="CB50" s="715"/>
      <c r="CC50" s="715"/>
      <c r="CD50" s="418"/>
      <c r="CE50" s="715"/>
      <c r="CF50" s="715"/>
      <c r="CG50" s="715"/>
      <c r="CH50" s="715"/>
      <c r="CI50" s="715"/>
      <c r="CJ50" s="715"/>
      <c r="CK50" s="715"/>
      <c r="CL50" s="418"/>
      <c r="CM50" s="715"/>
      <c r="CN50" s="715"/>
      <c r="CO50" s="715"/>
      <c r="CP50" s="715"/>
      <c r="CQ50" s="715"/>
      <c r="CR50" s="715"/>
      <c r="CS50" s="715"/>
      <c r="CT50" s="418"/>
      <c r="CU50" s="715"/>
      <c r="CV50" s="715"/>
      <c r="CW50" s="715"/>
      <c r="CX50" s="715"/>
      <c r="CY50" s="715"/>
      <c r="CZ50" s="715"/>
      <c r="DA50" s="715"/>
      <c r="DB50" s="418"/>
      <c r="DC50" s="715"/>
      <c r="DD50" s="715"/>
      <c r="DE50" s="715"/>
      <c r="DF50" s="715"/>
      <c r="DG50" s="715"/>
      <c r="DH50" s="715"/>
      <c r="DI50" s="715"/>
      <c r="DJ50" s="302"/>
    </row>
    <row r="51" spans="1:114" s="410" customFormat="1" ht="27.75" customHeight="1">
      <c r="A51" s="409">
        <v>1999</v>
      </c>
      <c r="B51" s="389"/>
      <c r="C51" s="715">
        <v>4592</v>
      </c>
      <c r="D51" s="715"/>
      <c r="E51" s="715"/>
      <c r="F51" s="715"/>
      <c r="G51" s="715"/>
      <c r="H51" s="715"/>
      <c r="I51" s="715"/>
      <c r="J51" s="418"/>
      <c r="K51" s="715">
        <v>358</v>
      </c>
      <c r="L51" s="715"/>
      <c r="M51" s="715"/>
      <c r="N51" s="715"/>
      <c r="O51" s="715"/>
      <c r="P51" s="715"/>
      <c r="Q51" s="715"/>
      <c r="R51" s="418"/>
      <c r="S51" s="715">
        <v>45</v>
      </c>
      <c r="T51" s="715"/>
      <c r="U51" s="715"/>
      <c r="V51" s="715"/>
      <c r="W51" s="715"/>
      <c r="X51" s="715"/>
      <c r="Y51" s="715"/>
      <c r="Z51" s="418"/>
      <c r="AA51" s="715">
        <v>508</v>
      </c>
      <c r="AB51" s="715"/>
      <c r="AC51" s="715"/>
      <c r="AD51" s="715"/>
      <c r="AE51" s="715"/>
      <c r="AF51" s="715"/>
      <c r="AG51" s="715"/>
      <c r="AH51" s="418"/>
      <c r="AI51" s="715">
        <v>523</v>
      </c>
      <c r="AJ51" s="715"/>
      <c r="AK51" s="715"/>
      <c r="AL51" s="715"/>
      <c r="AM51" s="715"/>
      <c r="AN51" s="715"/>
      <c r="AO51" s="715"/>
      <c r="AP51" s="418"/>
      <c r="AQ51" s="715">
        <v>114</v>
      </c>
      <c r="AR51" s="715"/>
      <c r="AS51" s="715"/>
      <c r="AT51" s="715"/>
      <c r="AU51" s="715"/>
      <c r="AV51" s="715"/>
      <c r="AW51" s="715"/>
      <c r="AX51" s="418"/>
      <c r="AY51" s="715">
        <v>61</v>
      </c>
      <c r="AZ51" s="715"/>
      <c r="BA51" s="715"/>
      <c r="BB51" s="715"/>
      <c r="BC51" s="715"/>
      <c r="BD51" s="715"/>
      <c r="BE51" s="715"/>
      <c r="BF51" s="418"/>
      <c r="BG51" s="715">
        <v>1309</v>
      </c>
      <c r="BH51" s="715"/>
      <c r="BI51" s="715"/>
      <c r="BJ51" s="715"/>
      <c r="BK51" s="715"/>
      <c r="BL51" s="715"/>
      <c r="BM51" s="715"/>
      <c r="BN51" s="418"/>
      <c r="BO51" s="715">
        <v>657</v>
      </c>
      <c r="BP51" s="715"/>
      <c r="BQ51" s="715"/>
      <c r="BR51" s="715"/>
      <c r="BS51" s="715"/>
      <c r="BT51" s="715"/>
      <c r="BU51" s="715"/>
      <c r="BV51" s="418"/>
      <c r="BW51" s="715">
        <v>29</v>
      </c>
      <c r="BX51" s="715"/>
      <c r="BY51" s="715"/>
      <c r="BZ51" s="715"/>
      <c r="CA51" s="715"/>
      <c r="CB51" s="715"/>
      <c r="CC51" s="715"/>
      <c r="CD51" s="418"/>
      <c r="CE51" s="715">
        <v>988</v>
      </c>
      <c r="CF51" s="715"/>
      <c r="CG51" s="715"/>
      <c r="CH51" s="715"/>
      <c r="CI51" s="715"/>
      <c r="CJ51" s="715"/>
      <c r="CK51" s="715"/>
      <c r="CL51" s="418"/>
      <c r="CM51" s="715">
        <v>26180</v>
      </c>
      <c r="CN51" s="715"/>
      <c r="CO51" s="715"/>
      <c r="CP51" s="715"/>
      <c r="CQ51" s="715"/>
      <c r="CR51" s="715"/>
      <c r="CS51" s="715"/>
      <c r="CT51" s="418"/>
      <c r="CU51" s="715">
        <v>31936</v>
      </c>
      <c r="CV51" s="715"/>
      <c r="CW51" s="715"/>
      <c r="CX51" s="715"/>
      <c r="CY51" s="715"/>
      <c r="CZ51" s="715"/>
      <c r="DA51" s="715"/>
      <c r="DB51" s="418"/>
      <c r="DC51" s="715">
        <v>987</v>
      </c>
      <c r="DD51" s="715"/>
      <c r="DE51" s="715"/>
      <c r="DF51" s="715"/>
      <c r="DG51" s="715"/>
      <c r="DH51" s="715"/>
      <c r="DI51" s="715"/>
      <c r="DJ51" s="418"/>
    </row>
    <row r="52" spans="1:114" s="410" customFormat="1" ht="27.75" customHeight="1">
      <c r="A52" s="412">
        <v>2000</v>
      </c>
      <c r="B52" s="409"/>
      <c r="C52" s="715">
        <v>4429</v>
      </c>
      <c r="D52" s="715"/>
      <c r="E52" s="715"/>
      <c r="F52" s="715"/>
      <c r="G52" s="715"/>
      <c r="H52" s="715"/>
      <c r="I52" s="715"/>
      <c r="J52" s="418"/>
      <c r="K52" s="715">
        <v>356</v>
      </c>
      <c r="L52" s="715"/>
      <c r="M52" s="715"/>
      <c r="N52" s="715"/>
      <c r="O52" s="715"/>
      <c r="P52" s="715"/>
      <c r="Q52" s="715"/>
      <c r="R52" s="418"/>
      <c r="S52" s="715">
        <v>45</v>
      </c>
      <c r="T52" s="715"/>
      <c r="U52" s="715"/>
      <c r="V52" s="715"/>
      <c r="W52" s="715"/>
      <c r="X52" s="715"/>
      <c r="Y52" s="715"/>
      <c r="Z52" s="418"/>
      <c r="AA52" s="715">
        <v>527</v>
      </c>
      <c r="AB52" s="715"/>
      <c r="AC52" s="715"/>
      <c r="AD52" s="715"/>
      <c r="AE52" s="715"/>
      <c r="AF52" s="715"/>
      <c r="AG52" s="715"/>
      <c r="AH52" s="418"/>
      <c r="AI52" s="715">
        <v>532</v>
      </c>
      <c r="AJ52" s="715"/>
      <c r="AK52" s="715"/>
      <c r="AL52" s="715"/>
      <c r="AM52" s="715"/>
      <c r="AN52" s="715"/>
      <c r="AO52" s="715"/>
      <c r="AP52" s="418"/>
      <c r="AQ52" s="715">
        <v>113</v>
      </c>
      <c r="AR52" s="715"/>
      <c r="AS52" s="715"/>
      <c r="AT52" s="715"/>
      <c r="AU52" s="715"/>
      <c r="AV52" s="715"/>
      <c r="AW52" s="715"/>
      <c r="AX52" s="418"/>
      <c r="AY52" s="715">
        <v>58</v>
      </c>
      <c r="AZ52" s="715"/>
      <c r="BA52" s="715"/>
      <c r="BB52" s="715"/>
      <c r="BC52" s="715"/>
      <c r="BD52" s="715"/>
      <c r="BE52" s="715"/>
      <c r="BF52" s="418"/>
      <c r="BG52" s="715">
        <v>1253</v>
      </c>
      <c r="BH52" s="715"/>
      <c r="BI52" s="715"/>
      <c r="BJ52" s="715"/>
      <c r="BK52" s="715"/>
      <c r="BL52" s="715"/>
      <c r="BM52" s="715"/>
      <c r="BN52" s="418"/>
      <c r="BO52" s="715">
        <v>560</v>
      </c>
      <c r="BP52" s="715"/>
      <c r="BQ52" s="715"/>
      <c r="BR52" s="715"/>
      <c r="BS52" s="715"/>
      <c r="BT52" s="715"/>
      <c r="BU52" s="715"/>
      <c r="BV52" s="418"/>
      <c r="BW52" s="715">
        <v>28</v>
      </c>
      <c r="BX52" s="715"/>
      <c r="BY52" s="715"/>
      <c r="BZ52" s="715"/>
      <c r="CA52" s="715"/>
      <c r="CB52" s="715"/>
      <c r="CC52" s="715"/>
      <c r="CD52" s="418"/>
      <c r="CE52" s="715">
        <v>957</v>
      </c>
      <c r="CF52" s="715"/>
      <c r="CG52" s="715"/>
      <c r="CH52" s="715"/>
      <c r="CI52" s="715"/>
      <c r="CJ52" s="715"/>
      <c r="CK52" s="715"/>
      <c r="CL52" s="418"/>
      <c r="CM52" s="715">
        <v>25603</v>
      </c>
      <c r="CN52" s="715"/>
      <c r="CO52" s="715"/>
      <c r="CP52" s="715"/>
      <c r="CQ52" s="715"/>
      <c r="CR52" s="715"/>
      <c r="CS52" s="715"/>
      <c r="CT52" s="418"/>
      <c r="CU52" s="715">
        <v>31689</v>
      </c>
      <c r="CV52" s="715"/>
      <c r="CW52" s="715"/>
      <c r="CX52" s="715"/>
      <c r="CY52" s="715"/>
      <c r="CZ52" s="715"/>
      <c r="DA52" s="715"/>
      <c r="DB52" s="418"/>
      <c r="DC52" s="715">
        <v>987</v>
      </c>
      <c r="DD52" s="715"/>
      <c r="DE52" s="715"/>
      <c r="DF52" s="715"/>
      <c r="DG52" s="715"/>
      <c r="DH52" s="715"/>
      <c r="DI52" s="715"/>
      <c r="DJ52" s="418"/>
    </row>
    <row r="53" spans="3:114" s="410" customFormat="1" ht="12" customHeight="1">
      <c r="C53" s="715"/>
      <c r="D53" s="715"/>
      <c r="E53" s="715"/>
      <c r="F53" s="715"/>
      <c r="G53" s="715"/>
      <c r="H53" s="715"/>
      <c r="I53" s="715"/>
      <c r="J53" s="418"/>
      <c r="K53" s="715"/>
      <c r="L53" s="715"/>
      <c r="M53" s="715"/>
      <c r="N53" s="715"/>
      <c r="O53" s="715"/>
      <c r="P53" s="715"/>
      <c r="Q53" s="715"/>
      <c r="R53" s="418"/>
      <c r="S53" s="715"/>
      <c r="T53" s="715"/>
      <c r="U53" s="715"/>
      <c r="V53" s="715"/>
      <c r="W53" s="715"/>
      <c r="X53" s="715"/>
      <c r="Y53" s="715"/>
      <c r="Z53" s="418"/>
      <c r="AA53" s="715"/>
      <c r="AB53" s="715"/>
      <c r="AC53" s="715"/>
      <c r="AD53" s="715"/>
      <c r="AE53" s="715"/>
      <c r="AF53" s="715"/>
      <c r="AG53" s="715"/>
      <c r="AH53" s="418"/>
      <c r="AI53" s="715"/>
      <c r="AJ53" s="715"/>
      <c r="AK53" s="715"/>
      <c r="AL53" s="715"/>
      <c r="AM53" s="715"/>
      <c r="AN53" s="715"/>
      <c r="AO53" s="715"/>
      <c r="AP53" s="418"/>
      <c r="AQ53" s="715"/>
      <c r="AR53" s="715"/>
      <c r="AS53" s="715"/>
      <c r="AT53" s="715"/>
      <c r="AU53" s="715"/>
      <c r="AV53" s="715"/>
      <c r="AW53" s="715"/>
      <c r="AX53" s="418"/>
      <c r="AY53" s="715"/>
      <c r="AZ53" s="715"/>
      <c r="BA53" s="715"/>
      <c r="BB53" s="715"/>
      <c r="BC53" s="715"/>
      <c r="BD53" s="715"/>
      <c r="BE53" s="715"/>
      <c r="BF53" s="418"/>
      <c r="BG53" s="715"/>
      <c r="BH53" s="715"/>
      <c r="BI53" s="715"/>
      <c r="BJ53" s="715"/>
      <c r="BK53" s="715"/>
      <c r="BL53" s="715"/>
      <c r="BM53" s="715"/>
      <c r="BN53" s="418"/>
      <c r="BO53" s="715"/>
      <c r="BP53" s="715"/>
      <c r="BQ53" s="715"/>
      <c r="BR53" s="715"/>
      <c r="BS53" s="715"/>
      <c r="BT53" s="715"/>
      <c r="BU53" s="715"/>
      <c r="BV53" s="418"/>
      <c r="BW53" s="715"/>
      <c r="BX53" s="715"/>
      <c r="BY53" s="715"/>
      <c r="BZ53" s="715"/>
      <c r="CA53" s="715"/>
      <c r="CB53" s="715"/>
      <c r="CC53" s="715"/>
      <c r="CD53" s="418"/>
      <c r="CE53" s="715"/>
      <c r="CF53" s="715"/>
      <c r="CG53" s="715"/>
      <c r="CH53" s="715"/>
      <c r="CI53" s="715"/>
      <c r="CJ53" s="715"/>
      <c r="CK53" s="715"/>
      <c r="CL53" s="418"/>
      <c r="CM53" s="715"/>
      <c r="CN53" s="715"/>
      <c r="CO53" s="715"/>
      <c r="CP53" s="715"/>
      <c r="CQ53" s="715"/>
      <c r="CR53" s="715"/>
      <c r="CS53" s="715"/>
      <c r="CT53" s="418"/>
      <c r="CU53" s="715"/>
      <c r="CV53" s="715"/>
      <c r="CW53" s="715"/>
      <c r="CX53" s="715"/>
      <c r="CY53" s="715"/>
      <c r="CZ53" s="715"/>
      <c r="DA53" s="715"/>
      <c r="DB53" s="418"/>
      <c r="DC53" s="715"/>
      <c r="DD53" s="715"/>
      <c r="DE53" s="715"/>
      <c r="DF53" s="715"/>
      <c r="DG53" s="715"/>
      <c r="DH53" s="715"/>
      <c r="DI53" s="715"/>
      <c r="DJ53" s="411"/>
    </row>
    <row r="54" spans="1:114" s="410" customFormat="1" ht="27.75" customHeight="1">
      <c r="A54" s="412">
        <v>2000</v>
      </c>
      <c r="B54" s="415" t="s">
        <v>421</v>
      </c>
      <c r="C54" s="715">
        <v>4435</v>
      </c>
      <c r="D54" s="715"/>
      <c r="E54" s="715"/>
      <c r="F54" s="715"/>
      <c r="G54" s="715"/>
      <c r="H54" s="715"/>
      <c r="I54" s="715"/>
      <c r="J54" s="418"/>
      <c r="K54" s="715">
        <v>352</v>
      </c>
      <c r="L54" s="715"/>
      <c r="M54" s="715"/>
      <c r="N54" s="715"/>
      <c r="O54" s="715"/>
      <c r="P54" s="715"/>
      <c r="Q54" s="715"/>
      <c r="R54" s="418"/>
      <c r="S54" s="715">
        <v>45</v>
      </c>
      <c r="T54" s="715"/>
      <c r="U54" s="715"/>
      <c r="V54" s="715"/>
      <c r="W54" s="715"/>
      <c r="X54" s="715"/>
      <c r="Y54" s="715"/>
      <c r="Z54" s="418"/>
      <c r="AA54" s="715">
        <v>507</v>
      </c>
      <c r="AB54" s="715"/>
      <c r="AC54" s="715"/>
      <c r="AD54" s="715"/>
      <c r="AE54" s="715"/>
      <c r="AF54" s="715"/>
      <c r="AG54" s="715"/>
      <c r="AH54" s="418"/>
      <c r="AI54" s="715">
        <v>523</v>
      </c>
      <c r="AJ54" s="715"/>
      <c r="AK54" s="715"/>
      <c r="AL54" s="715"/>
      <c r="AM54" s="715"/>
      <c r="AN54" s="715"/>
      <c r="AO54" s="715"/>
      <c r="AP54" s="418"/>
      <c r="AQ54" s="715">
        <v>111</v>
      </c>
      <c r="AR54" s="715"/>
      <c r="AS54" s="715"/>
      <c r="AT54" s="715"/>
      <c r="AU54" s="715"/>
      <c r="AV54" s="715"/>
      <c r="AW54" s="715"/>
      <c r="AX54" s="418"/>
      <c r="AY54" s="715">
        <v>61</v>
      </c>
      <c r="AZ54" s="715"/>
      <c r="BA54" s="715"/>
      <c r="BB54" s="715"/>
      <c r="BC54" s="715"/>
      <c r="BD54" s="715"/>
      <c r="BE54" s="715"/>
      <c r="BF54" s="418"/>
      <c r="BG54" s="715">
        <v>1262</v>
      </c>
      <c r="BH54" s="715"/>
      <c r="BI54" s="715"/>
      <c r="BJ54" s="715"/>
      <c r="BK54" s="715"/>
      <c r="BL54" s="715"/>
      <c r="BM54" s="715"/>
      <c r="BN54" s="418"/>
      <c r="BO54" s="715">
        <v>573</v>
      </c>
      <c r="BP54" s="715"/>
      <c r="BQ54" s="715"/>
      <c r="BR54" s="715"/>
      <c r="BS54" s="715"/>
      <c r="BT54" s="715"/>
      <c r="BU54" s="715"/>
      <c r="BV54" s="418"/>
      <c r="BW54" s="715">
        <v>29</v>
      </c>
      <c r="BX54" s="715"/>
      <c r="BY54" s="715"/>
      <c r="BZ54" s="715"/>
      <c r="CA54" s="715"/>
      <c r="CB54" s="715"/>
      <c r="CC54" s="715"/>
      <c r="CD54" s="418"/>
      <c r="CE54" s="715">
        <v>972</v>
      </c>
      <c r="CF54" s="715"/>
      <c r="CG54" s="715"/>
      <c r="CH54" s="715"/>
      <c r="CI54" s="715"/>
      <c r="CJ54" s="715"/>
      <c r="CK54" s="715"/>
      <c r="CL54" s="418"/>
      <c r="CM54" s="715">
        <v>24738</v>
      </c>
      <c r="CN54" s="715"/>
      <c r="CO54" s="715"/>
      <c r="CP54" s="715"/>
      <c r="CQ54" s="715"/>
      <c r="CR54" s="715"/>
      <c r="CS54" s="715"/>
      <c r="CT54" s="418"/>
      <c r="CU54" s="715">
        <v>30721</v>
      </c>
      <c r="CV54" s="715"/>
      <c r="CW54" s="715"/>
      <c r="CX54" s="715"/>
      <c r="CY54" s="715"/>
      <c r="CZ54" s="715"/>
      <c r="DA54" s="715"/>
      <c r="DB54" s="418"/>
      <c r="DC54" s="715">
        <v>987</v>
      </c>
      <c r="DD54" s="715"/>
      <c r="DE54" s="715"/>
      <c r="DF54" s="715"/>
      <c r="DG54" s="715"/>
      <c r="DH54" s="715"/>
      <c r="DI54" s="715"/>
      <c r="DJ54" s="418"/>
    </row>
    <row r="55" spans="1:114" s="410" customFormat="1" ht="27.75" customHeight="1">
      <c r="A55" s="412"/>
      <c r="B55" s="415" t="s">
        <v>422</v>
      </c>
      <c r="C55" s="715">
        <v>4422</v>
      </c>
      <c r="D55" s="715"/>
      <c r="E55" s="715"/>
      <c r="F55" s="715"/>
      <c r="G55" s="715"/>
      <c r="H55" s="715"/>
      <c r="I55" s="715"/>
      <c r="J55" s="418"/>
      <c r="K55" s="715">
        <v>353</v>
      </c>
      <c r="L55" s="715"/>
      <c r="M55" s="715"/>
      <c r="N55" s="715"/>
      <c r="O55" s="715"/>
      <c r="P55" s="715"/>
      <c r="Q55" s="715"/>
      <c r="R55" s="418"/>
      <c r="S55" s="715">
        <v>45</v>
      </c>
      <c r="T55" s="715"/>
      <c r="U55" s="715"/>
      <c r="V55" s="715"/>
      <c r="W55" s="715"/>
      <c r="X55" s="715"/>
      <c r="Y55" s="715"/>
      <c r="Z55" s="418"/>
      <c r="AA55" s="715">
        <v>507</v>
      </c>
      <c r="AB55" s="715"/>
      <c r="AC55" s="715"/>
      <c r="AD55" s="715"/>
      <c r="AE55" s="715"/>
      <c r="AF55" s="715"/>
      <c r="AG55" s="715"/>
      <c r="AH55" s="418"/>
      <c r="AI55" s="715">
        <v>520</v>
      </c>
      <c r="AJ55" s="715"/>
      <c r="AK55" s="715"/>
      <c r="AL55" s="715"/>
      <c r="AM55" s="715"/>
      <c r="AN55" s="715"/>
      <c r="AO55" s="715"/>
      <c r="AP55" s="418"/>
      <c r="AQ55" s="715">
        <v>111</v>
      </c>
      <c r="AR55" s="715"/>
      <c r="AS55" s="715"/>
      <c r="AT55" s="715"/>
      <c r="AU55" s="715"/>
      <c r="AV55" s="715"/>
      <c r="AW55" s="715"/>
      <c r="AX55" s="418"/>
      <c r="AY55" s="715">
        <v>60</v>
      </c>
      <c r="AZ55" s="715"/>
      <c r="BA55" s="715"/>
      <c r="BB55" s="715"/>
      <c r="BC55" s="715"/>
      <c r="BD55" s="715"/>
      <c r="BE55" s="715"/>
      <c r="BF55" s="418"/>
      <c r="BG55" s="715">
        <v>1258</v>
      </c>
      <c r="BH55" s="715"/>
      <c r="BI55" s="715"/>
      <c r="BJ55" s="715"/>
      <c r="BK55" s="715"/>
      <c r="BL55" s="715"/>
      <c r="BM55" s="715"/>
      <c r="BN55" s="418"/>
      <c r="BO55" s="715">
        <v>570</v>
      </c>
      <c r="BP55" s="715"/>
      <c r="BQ55" s="715"/>
      <c r="BR55" s="715"/>
      <c r="BS55" s="715"/>
      <c r="BT55" s="715"/>
      <c r="BU55" s="715"/>
      <c r="BV55" s="418"/>
      <c r="BW55" s="715">
        <v>29</v>
      </c>
      <c r="BX55" s="715"/>
      <c r="BY55" s="715"/>
      <c r="BZ55" s="715"/>
      <c r="CA55" s="715"/>
      <c r="CB55" s="715"/>
      <c r="CC55" s="715"/>
      <c r="CD55" s="418"/>
      <c r="CE55" s="715">
        <v>969</v>
      </c>
      <c r="CF55" s="715"/>
      <c r="CG55" s="715"/>
      <c r="CH55" s="715"/>
      <c r="CI55" s="715"/>
      <c r="CJ55" s="715"/>
      <c r="CK55" s="715"/>
      <c r="CL55" s="418"/>
      <c r="CM55" s="715">
        <v>24804</v>
      </c>
      <c r="CN55" s="715"/>
      <c r="CO55" s="715"/>
      <c r="CP55" s="715"/>
      <c r="CQ55" s="715"/>
      <c r="CR55" s="715"/>
      <c r="CS55" s="715"/>
      <c r="CT55" s="418"/>
      <c r="CU55" s="715">
        <v>30829</v>
      </c>
      <c r="CV55" s="715"/>
      <c r="CW55" s="715"/>
      <c r="CX55" s="715"/>
      <c r="CY55" s="715"/>
      <c r="CZ55" s="715"/>
      <c r="DA55" s="715"/>
      <c r="DB55" s="418"/>
      <c r="DC55" s="715">
        <v>987</v>
      </c>
      <c r="DD55" s="715"/>
      <c r="DE55" s="715"/>
      <c r="DF55" s="715"/>
      <c r="DG55" s="715"/>
      <c r="DH55" s="715"/>
      <c r="DI55" s="715"/>
      <c r="DJ55" s="418"/>
    </row>
    <row r="56" spans="1:114" s="410" customFormat="1" ht="27.75" customHeight="1">
      <c r="A56" s="412"/>
      <c r="B56" s="416" t="s">
        <v>423</v>
      </c>
      <c r="C56" s="715">
        <v>4423</v>
      </c>
      <c r="D56" s="715"/>
      <c r="E56" s="715"/>
      <c r="F56" s="715"/>
      <c r="G56" s="715"/>
      <c r="H56" s="715"/>
      <c r="I56" s="715"/>
      <c r="J56" s="418"/>
      <c r="K56" s="715">
        <v>352</v>
      </c>
      <c r="L56" s="715"/>
      <c r="M56" s="715"/>
      <c r="N56" s="715"/>
      <c r="O56" s="715"/>
      <c r="P56" s="715"/>
      <c r="Q56" s="715"/>
      <c r="R56" s="418"/>
      <c r="S56" s="715">
        <v>45</v>
      </c>
      <c r="T56" s="715"/>
      <c r="U56" s="715"/>
      <c r="V56" s="715"/>
      <c r="W56" s="715"/>
      <c r="X56" s="715"/>
      <c r="Y56" s="715"/>
      <c r="Z56" s="418"/>
      <c r="AA56" s="715">
        <v>507</v>
      </c>
      <c r="AB56" s="715"/>
      <c r="AC56" s="715"/>
      <c r="AD56" s="715"/>
      <c r="AE56" s="715"/>
      <c r="AF56" s="715"/>
      <c r="AG56" s="715"/>
      <c r="AH56" s="418"/>
      <c r="AI56" s="715">
        <v>520</v>
      </c>
      <c r="AJ56" s="715"/>
      <c r="AK56" s="715"/>
      <c r="AL56" s="715"/>
      <c r="AM56" s="715"/>
      <c r="AN56" s="715"/>
      <c r="AO56" s="715"/>
      <c r="AP56" s="418"/>
      <c r="AQ56" s="715">
        <v>111</v>
      </c>
      <c r="AR56" s="715"/>
      <c r="AS56" s="715"/>
      <c r="AT56" s="715"/>
      <c r="AU56" s="715"/>
      <c r="AV56" s="715"/>
      <c r="AW56" s="715"/>
      <c r="AX56" s="418"/>
      <c r="AY56" s="715">
        <v>60</v>
      </c>
      <c r="AZ56" s="715"/>
      <c r="BA56" s="715"/>
      <c r="BB56" s="715"/>
      <c r="BC56" s="715"/>
      <c r="BD56" s="715"/>
      <c r="BE56" s="715"/>
      <c r="BF56" s="418"/>
      <c r="BG56" s="715">
        <v>1262</v>
      </c>
      <c r="BH56" s="715"/>
      <c r="BI56" s="715"/>
      <c r="BJ56" s="715"/>
      <c r="BK56" s="715"/>
      <c r="BL56" s="715"/>
      <c r="BM56" s="715"/>
      <c r="BN56" s="418"/>
      <c r="BO56" s="715">
        <v>571</v>
      </c>
      <c r="BP56" s="715"/>
      <c r="BQ56" s="715"/>
      <c r="BR56" s="715"/>
      <c r="BS56" s="715"/>
      <c r="BT56" s="715"/>
      <c r="BU56" s="715"/>
      <c r="BV56" s="418"/>
      <c r="BW56" s="715">
        <v>29</v>
      </c>
      <c r="BX56" s="715"/>
      <c r="BY56" s="715"/>
      <c r="BZ56" s="715"/>
      <c r="CA56" s="715"/>
      <c r="CB56" s="715"/>
      <c r="CC56" s="715"/>
      <c r="CD56" s="418"/>
      <c r="CE56" s="715">
        <v>966</v>
      </c>
      <c r="CF56" s="715"/>
      <c r="CG56" s="715"/>
      <c r="CH56" s="715"/>
      <c r="CI56" s="715"/>
      <c r="CJ56" s="715"/>
      <c r="CK56" s="715"/>
      <c r="CL56" s="418"/>
      <c r="CM56" s="715">
        <v>24919</v>
      </c>
      <c r="CN56" s="715"/>
      <c r="CO56" s="715"/>
      <c r="CP56" s="715"/>
      <c r="CQ56" s="715"/>
      <c r="CR56" s="715"/>
      <c r="CS56" s="715"/>
      <c r="CT56" s="418"/>
      <c r="CU56" s="715">
        <v>30952</v>
      </c>
      <c r="CV56" s="715"/>
      <c r="CW56" s="715"/>
      <c r="CX56" s="715"/>
      <c r="CY56" s="715"/>
      <c r="CZ56" s="715"/>
      <c r="DA56" s="715"/>
      <c r="DB56" s="418"/>
      <c r="DC56" s="715">
        <v>987</v>
      </c>
      <c r="DD56" s="715"/>
      <c r="DE56" s="715"/>
      <c r="DF56" s="715"/>
      <c r="DG56" s="715"/>
      <c r="DH56" s="715"/>
      <c r="DI56" s="715"/>
      <c r="DJ56" s="418"/>
    </row>
    <row r="57" spans="1:114" s="410" customFormat="1" ht="27.75" customHeight="1">
      <c r="A57" s="412"/>
      <c r="B57" s="416" t="s">
        <v>424</v>
      </c>
      <c r="C57" s="715">
        <v>4424</v>
      </c>
      <c r="D57" s="715"/>
      <c r="E57" s="715"/>
      <c r="F57" s="715"/>
      <c r="G57" s="715"/>
      <c r="H57" s="715"/>
      <c r="I57" s="715"/>
      <c r="J57" s="418"/>
      <c r="K57" s="715">
        <v>350</v>
      </c>
      <c r="L57" s="715"/>
      <c r="M57" s="715"/>
      <c r="N57" s="715"/>
      <c r="O57" s="715"/>
      <c r="P57" s="715"/>
      <c r="Q57" s="715"/>
      <c r="R57" s="418"/>
      <c r="S57" s="715">
        <v>45</v>
      </c>
      <c r="T57" s="715"/>
      <c r="U57" s="715"/>
      <c r="V57" s="715"/>
      <c r="W57" s="715"/>
      <c r="X57" s="715"/>
      <c r="Y57" s="715"/>
      <c r="Z57" s="418"/>
      <c r="AA57" s="715">
        <v>507</v>
      </c>
      <c r="AB57" s="715"/>
      <c r="AC57" s="715"/>
      <c r="AD57" s="715"/>
      <c r="AE57" s="715"/>
      <c r="AF57" s="715"/>
      <c r="AG57" s="715"/>
      <c r="AH57" s="418"/>
      <c r="AI57" s="715">
        <v>521</v>
      </c>
      <c r="AJ57" s="715"/>
      <c r="AK57" s="715"/>
      <c r="AL57" s="715"/>
      <c r="AM57" s="715"/>
      <c r="AN57" s="715"/>
      <c r="AO57" s="715"/>
      <c r="AP57" s="418"/>
      <c r="AQ57" s="715">
        <v>111</v>
      </c>
      <c r="AR57" s="715"/>
      <c r="AS57" s="715"/>
      <c r="AT57" s="715"/>
      <c r="AU57" s="715"/>
      <c r="AV57" s="715"/>
      <c r="AW57" s="715"/>
      <c r="AX57" s="418"/>
      <c r="AY57" s="715">
        <v>60</v>
      </c>
      <c r="AZ57" s="715"/>
      <c r="BA57" s="715"/>
      <c r="BB57" s="715"/>
      <c r="BC57" s="715"/>
      <c r="BD57" s="715"/>
      <c r="BE57" s="715"/>
      <c r="BF57" s="418"/>
      <c r="BG57" s="715">
        <v>1268</v>
      </c>
      <c r="BH57" s="715"/>
      <c r="BI57" s="715"/>
      <c r="BJ57" s="715"/>
      <c r="BK57" s="715"/>
      <c r="BL57" s="715"/>
      <c r="BM57" s="715"/>
      <c r="BN57" s="418"/>
      <c r="BO57" s="715">
        <v>569</v>
      </c>
      <c r="BP57" s="715"/>
      <c r="BQ57" s="715"/>
      <c r="BR57" s="715"/>
      <c r="BS57" s="715"/>
      <c r="BT57" s="715"/>
      <c r="BU57" s="715"/>
      <c r="BV57" s="418"/>
      <c r="BW57" s="715">
        <v>29</v>
      </c>
      <c r="BX57" s="715"/>
      <c r="BY57" s="715"/>
      <c r="BZ57" s="715"/>
      <c r="CA57" s="715"/>
      <c r="CB57" s="715"/>
      <c r="CC57" s="715"/>
      <c r="CD57" s="418"/>
      <c r="CE57" s="715">
        <v>964</v>
      </c>
      <c r="CF57" s="715"/>
      <c r="CG57" s="715"/>
      <c r="CH57" s="715"/>
      <c r="CI57" s="715"/>
      <c r="CJ57" s="715"/>
      <c r="CK57" s="715"/>
      <c r="CL57" s="418"/>
      <c r="CM57" s="715">
        <v>25047</v>
      </c>
      <c r="CN57" s="715"/>
      <c r="CO57" s="715"/>
      <c r="CP57" s="715"/>
      <c r="CQ57" s="715"/>
      <c r="CR57" s="715"/>
      <c r="CS57" s="715"/>
      <c r="CT57" s="418"/>
      <c r="CU57" s="715">
        <v>31093</v>
      </c>
      <c r="CV57" s="715"/>
      <c r="CW57" s="715"/>
      <c r="CX57" s="715"/>
      <c r="CY57" s="715"/>
      <c r="CZ57" s="715"/>
      <c r="DA57" s="715"/>
      <c r="DB57" s="418"/>
      <c r="DC57" s="715">
        <v>987</v>
      </c>
      <c r="DD57" s="715"/>
      <c r="DE57" s="715"/>
      <c r="DF57" s="715"/>
      <c r="DG57" s="715"/>
      <c r="DH57" s="715"/>
      <c r="DI57" s="715"/>
      <c r="DJ57" s="418"/>
    </row>
    <row r="58" spans="1:114" s="410" customFormat="1" ht="27.75" customHeight="1">
      <c r="A58" s="412"/>
      <c r="B58" s="415" t="s">
        <v>425</v>
      </c>
      <c r="C58" s="715">
        <v>4437</v>
      </c>
      <c r="D58" s="715"/>
      <c r="E58" s="715"/>
      <c r="F58" s="715"/>
      <c r="G58" s="715"/>
      <c r="H58" s="715"/>
      <c r="I58" s="715"/>
      <c r="J58" s="418"/>
      <c r="K58" s="715">
        <v>349</v>
      </c>
      <c r="L58" s="715"/>
      <c r="M58" s="715"/>
      <c r="N58" s="715"/>
      <c r="O58" s="715"/>
      <c r="P58" s="715"/>
      <c r="Q58" s="715"/>
      <c r="R58" s="418"/>
      <c r="S58" s="715">
        <v>45</v>
      </c>
      <c r="T58" s="715"/>
      <c r="U58" s="715"/>
      <c r="V58" s="715"/>
      <c r="W58" s="715"/>
      <c r="X58" s="715"/>
      <c r="Y58" s="715"/>
      <c r="Z58" s="418"/>
      <c r="AA58" s="715">
        <v>522</v>
      </c>
      <c r="AB58" s="715"/>
      <c r="AC58" s="715"/>
      <c r="AD58" s="715"/>
      <c r="AE58" s="715"/>
      <c r="AF58" s="715"/>
      <c r="AG58" s="715"/>
      <c r="AH58" s="418"/>
      <c r="AI58" s="715">
        <v>523</v>
      </c>
      <c r="AJ58" s="715"/>
      <c r="AK58" s="715"/>
      <c r="AL58" s="715"/>
      <c r="AM58" s="715"/>
      <c r="AN58" s="715"/>
      <c r="AO58" s="715"/>
      <c r="AP58" s="418"/>
      <c r="AQ58" s="715">
        <v>111</v>
      </c>
      <c r="AR58" s="715"/>
      <c r="AS58" s="715"/>
      <c r="AT58" s="715"/>
      <c r="AU58" s="715"/>
      <c r="AV58" s="715"/>
      <c r="AW58" s="715"/>
      <c r="AX58" s="418"/>
      <c r="AY58" s="715">
        <v>60</v>
      </c>
      <c r="AZ58" s="715"/>
      <c r="BA58" s="715"/>
      <c r="BB58" s="715"/>
      <c r="BC58" s="715"/>
      <c r="BD58" s="715"/>
      <c r="BE58" s="715"/>
      <c r="BF58" s="418"/>
      <c r="BG58" s="715">
        <v>1264</v>
      </c>
      <c r="BH58" s="715"/>
      <c r="BI58" s="715"/>
      <c r="BJ58" s="715"/>
      <c r="BK58" s="715"/>
      <c r="BL58" s="715"/>
      <c r="BM58" s="715"/>
      <c r="BN58" s="418"/>
      <c r="BO58" s="715">
        <v>569</v>
      </c>
      <c r="BP58" s="715"/>
      <c r="BQ58" s="715"/>
      <c r="BR58" s="715"/>
      <c r="BS58" s="715"/>
      <c r="BT58" s="715"/>
      <c r="BU58" s="715"/>
      <c r="BV58" s="418"/>
      <c r="BW58" s="715">
        <v>29</v>
      </c>
      <c r="BX58" s="715"/>
      <c r="BY58" s="715"/>
      <c r="BZ58" s="715"/>
      <c r="CA58" s="715"/>
      <c r="CB58" s="715"/>
      <c r="CC58" s="715"/>
      <c r="CD58" s="418"/>
      <c r="CE58" s="715">
        <v>965</v>
      </c>
      <c r="CF58" s="715"/>
      <c r="CG58" s="715"/>
      <c r="CH58" s="715"/>
      <c r="CI58" s="715"/>
      <c r="CJ58" s="715"/>
      <c r="CK58" s="715"/>
      <c r="CL58" s="418"/>
      <c r="CM58" s="715">
        <v>25202</v>
      </c>
      <c r="CN58" s="715"/>
      <c r="CO58" s="715"/>
      <c r="CP58" s="715"/>
      <c r="CQ58" s="715"/>
      <c r="CR58" s="715"/>
      <c r="CS58" s="715"/>
      <c r="CT58" s="418"/>
      <c r="CU58" s="715">
        <v>31266</v>
      </c>
      <c r="CV58" s="715"/>
      <c r="CW58" s="715"/>
      <c r="CX58" s="715"/>
      <c r="CY58" s="715"/>
      <c r="CZ58" s="715"/>
      <c r="DA58" s="715"/>
      <c r="DB58" s="418"/>
      <c r="DC58" s="715">
        <v>987</v>
      </c>
      <c r="DD58" s="715"/>
      <c r="DE58" s="715"/>
      <c r="DF58" s="715"/>
      <c r="DG58" s="715"/>
      <c r="DH58" s="715"/>
      <c r="DI58" s="715"/>
      <c r="DJ58" s="418"/>
    </row>
    <row r="59" spans="1:114" s="410" customFormat="1" ht="27.75" customHeight="1">
      <c r="A59" s="412"/>
      <c r="B59" s="415" t="s">
        <v>426</v>
      </c>
      <c r="C59" s="715">
        <v>4447</v>
      </c>
      <c r="D59" s="715"/>
      <c r="E59" s="715"/>
      <c r="F59" s="715"/>
      <c r="G59" s="715"/>
      <c r="H59" s="715"/>
      <c r="I59" s="715"/>
      <c r="J59" s="418"/>
      <c r="K59" s="715">
        <v>348</v>
      </c>
      <c r="L59" s="715"/>
      <c r="M59" s="715"/>
      <c r="N59" s="715"/>
      <c r="O59" s="715"/>
      <c r="P59" s="715"/>
      <c r="Q59" s="715"/>
      <c r="R59" s="418"/>
      <c r="S59" s="715">
        <v>45</v>
      </c>
      <c r="T59" s="715"/>
      <c r="U59" s="715"/>
      <c r="V59" s="715"/>
      <c r="W59" s="715"/>
      <c r="X59" s="715"/>
      <c r="Y59" s="715"/>
      <c r="Z59" s="418"/>
      <c r="AA59" s="715">
        <v>527</v>
      </c>
      <c r="AB59" s="715"/>
      <c r="AC59" s="715"/>
      <c r="AD59" s="715"/>
      <c r="AE59" s="715"/>
      <c r="AF59" s="715"/>
      <c r="AG59" s="715"/>
      <c r="AH59" s="418"/>
      <c r="AI59" s="715">
        <v>526</v>
      </c>
      <c r="AJ59" s="715"/>
      <c r="AK59" s="715"/>
      <c r="AL59" s="715"/>
      <c r="AM59" s="715"/>
      <c r="AN59" s="715"/>
      <c r="AO59" s="715"/>
      <c r="AP59" s="418"/>
      <c r="AQ59" s="715">
        <v>113</v>
      </c>
      <c r="AR59" s="715"/>
      <c r="AS59" s="715"/>
      <c r="AT59" s="715"/>
      <c r="AU59" s="715"/>
      <c r="AV59" s="715"/>
      <c r="AW59" s="715"/>
      <c r="AX59" s="418"/>
      <c r="AY59" s="715">
        <v>58</v>
      </c>
      <c r="AZ59" s="715"/>
      <c r="BA59" s="715"/>
      <c r="BB59" s="715"/>
      <c r="BC59" s="715"/>
      <c r="BD59" s="715"/>
      <c r="BE59" s="715"/>
      <c r="BF59" s="418"/>
      <c r="BG59" s="715">
        <v>1268</v>
      </c>
      <c r="BH59" s="715"/>
      <c r="BI59" s="715"/>
      <c r="BJ59" s="715"/>
      <c r="BK59" s="715"/>
      <c r="BL59" s="715"/>
      <c r="BM59" s="715"/>
      <c r="BN59" s="418"/>
      <c r="BO59" s="715">
        <v>567</v>
      </c>
      <c r="BP59" s="715"/>
      <c r="BQ59" s="715"/>
      <c r="BR59" s="715"/>
      <c r="BS59" s="715"/>
      <c r="BT59" s="715"/>
      <c r="BU59" s="715"/>
      <c r="BV59" s="418"/>
      <c r="BW59" s="715">
        <v>29</v>
      </c>
      <c r="BX59" s="715"/>
      <c r="BY59" s="715"/>
      <c r="BZ59" s="715"/>
      <c r="CA59" s="715"/>
      <c r="CB59" s="715"/>
      <c r="CC59" s="715"/>
      <c r="CD59" s="418"/>
      <c r="CE59" s="715">
        <v>966</v>
      </c>
      <c r="CF59" s="715"/>
      <c r="CG59" s="715"/>
      <c r="CH59" s="715"/>
      <c r="CI59" s="715"/>
      <c r="CJ59" s="715"/>
      <c r="CK59" s="715"/>
      <c r="CL59" s="418"/>
      <c r="CM59" s="715">
        <v>25355</v>
      </c>
      <c r="CN59" s="715"/>
      <c r="CO59" s="715"/>
      <c r="CP59" s="715"/>
      <c r="CQ59" s="715"/>
      <c r="CR59" s="715"/>
      <c r="CS59" s="715"/>
      <c r="CT59" s="418"/>
      <c r="CU59" s="715">
        <v>31402</v>
      </c>
      <c r="CV59" s="715"/>
      <c r="CW59" s="715"/>
      <c r="CX59" s="715"/>
      <c r="CY59" s="715"/>
      <c r="CZ59" s="715"/>
      <c r="DA59" s="715"/>
      <c r="DB59" s="418"/>
      <c r="DC59" s="715">
        <v>987</v>
      </c>
      <c r="DD59" s="715"/>
      <c r="DE59" s="715"/>
      <c r="DF59" s="715"/>
      <c r="DG59" s="715"/>
      <c r="DH59" s="715"/>
      <c r="DI59" s="715"/>
      <c r="DJ59" s="418"/>
    </row>
    <row r="60" spans="1:114" s="410" customFormat="1" ht="27.75" customHeight="1">
      <c r="A60" s="412"/>
      <c r="B60" s="415" t="s">
        <v>427</v>
      </c>
      <c r="C60" s="715">
        <v>4437</v>
      </c>
      <c r="D60" s="715"/>
      <c r="E60" s="715"/>
      <c r="F60" s="715"/>
      <c r="G60" s="715"/>
      <c r="H60" s="715"/>
      <c r="I60" s="715"/>
      <c r="J60" s="418"/>
      <c r="K60" s="715">
        <v>346</v>
      </c>
      <c r="L60" s="715"/>
      <c r="M60" s="715"/>
      <c r="N60" s="715"/>
      <c r="O60" s="715"/>
      <c r="P60" s="715"/>
      <c r="Q60" s="715"/>
      <c r="R60" s="418"/>
      <c r="S60" s="715">
        <v>45</v>
      </c>
      <c r="T60" s="715"/>
      <c r="U60" s="715"/>
      <c r="V60" s="715"/>
      <c r="W60" s="715"/>
      <c r="X60" s="715"/>
      <c r="Y60" s="715"/>
      <c r="Z60" s="418"/>
      <c r="AA60" s="715">
        <v>527</v>
      </c>
      <c r="AB60" s="715"/>
      <c r="AC60" s="715"/>
      <c r="AD60" s="715"/>
      <c r="AE60" s="715"/>
      <c r="AF60" s="715"/>
      <c r="AG60" s="715"/>
      <c r="AH60" s="418"/>
      <c r="AI60" s="715">
        <v>527</v>
      </c>
      <c r="AJ60" s="715"/>
      <c r="AK60" s="715"/>
      <c r="AL60" s="715"/>
      <c r="AM60" s="715"/>
      <c r="AN60" s="715"/>
      <c r="AO60" s="715"/>
      <c r="AP60" s="418"/>
      <c r="AQ60" s="715">
        <v>113</v>
      </c>
      <c r="AR60" s="715"/>
      <c r="AS60" s="715"/>
      <c r="AT60" s="715"/>
      <c r="AU60" s="715"/>
      <c r="AV60" s="715"/>
      <c r="AW60" s="715"/>
      <c r="AX60" s="418"/>
      <c r="AY60" s="715">
        <v>58</v>
      </c>
      <c r="AZ60" s="715"/>
      <c r="BA60" s="715"/>
      <c r="BB60" s="715"/>
      <c r="BC60" s="715"/>
      <c r="BD60" s="715"/>
      <c r="BE60" s="715"/>
      <c r="BF60" s="418"/>
      <c r="BG60" s="715">
        <v>1265</v>
      </c>
      <c r="BH60" s="715"/>
      <c r="BI60" s="715"/>
      <c r="BJ60" s="715"/>
      <c r="BK60" s="715"/>
      <c r="BL60" s="715"/>
      <c r="BM60" s="715"/>
      <c r="BN60" s="418"/>
      <c r="BO60" s="715">
        <v>565</v>
      </c>
      <c r="BP60" s="715"/>
      <c r="BQ60" s="715"/>
      <c r="BR60" s="715"/>
      <c r="BS60" s="715"/>
      <c r="BT60" s="715"/>
      <c r="BU60" s="715"/>
      <c r="BV60" s="418"/>
      <c r="BW60" s="715">
        <v>28</v>
      </c>
      <c r="BX60" s="715"/>
      <c r="BY60" s="715"/>
      <c r="BZ60" s="715"/>
      <c r="CA60" s="715"/>
      <c r="CB60" s="715"/>
      <c r="CC60" s="715"/>
      <c r="CD60" s="418"/>
      <c r="CE60" s="715">
        <v>963</v>
      </c>
      <c r="CF60" s="715"/>
      <c r="CG60" s="715"/>
      <c r="CH60" s="715"/>
      <c r="CI60" s="715"/>
      <c r="CJ60" s="715"/>
      <c r="CK60" s="715"/>
      <c r="CL60" s="418"/>
      <c r="CM60" s="715">
        <v>25487</v>
      </c>
      <c r="CN60" s="715"/>
      <c r="CO60" s="715"/>
      <c r="CP60" s="715"/>
      <c r="CQ60" s="715"/>
      <c r="CR60" s="715"/>
      <c r="CS60" s="715"/>
      <c r="CT60" s="418"/>
      <c r="CU60" s="715">
        <v>31549</v>
      </c>
      <c r="CV60" s="715"/>
      <c r="CW60" s="715"/>
      <c r="CX60" s="715"/>
      <c r="CY60" s="715"/>
      <c r="CZ60" s="715"/>
      <c r="DA60" s="715"/>
      <c r="DB60" s="418"/>
      <c r="DC60" s="715">
        <v>987</v>
      </c>
      <c r="DD60" s="715"/>
      <c r="DE60" s="715"/>
      <c r="DF60" s="715"/>
      <c r="DG60" s="715"/>
      <c r="DH60" s="715"/>
      <c r="DI60" s="715"/>
      <c r="DJ60" s="418"/>
    </row>
    <row r="61" spans="1:114" s="410" customFormat="1" ht="27.75" customHeight="1">
      <c r="A61" s="412"/>
      <c r="B61" s="415" t="s">
        <v>428</v>
      </c>
      <c r="C61" s="715">
        <v>4429</v>
      </c>
      <c r="D61" s="715"/>
      <c r="E61" s="715"/>
      <c r="F61" s="715"/>
      <c r="G61" s="715"/>
      <c r="H61" s="715"/>
      <c r="I61" s="715"/>
      <c r="J61" s="418"/>
      <c r="K61" s="715">
        <v>356</v>
      </c>
      <c r="L61" s="715"/>
      <c r="M61" s="715"/>
      <c r="N61" s="715"/>
      <c r="O61" s="715"/>
      <c r="P61" s="715"/>
      <c r="Q61" s="715"/>
      <c r="R61" s="418"/>
      <c r="S61" s="715">
        <v>45</v>
      </c>
      <c r="T61" s="715"/>
      <c r="U61" s="715"/>
      <c r="V61" s="715"/>
      <c r="W61" s="715"/>
      <c r="X61" s="715"/>
      <c r="Y61" s="715"/>
      <c r="Z61" s="418"/>
      <c r="AA61" s="715">
        <v>527</v>
      </c>
      <c r="AB61" s="715"/>
      <c r="AC61" s="715"/>
      <c r="AD61" s="715"/>
      <c r="AE61" s="715"/>
      <c r="AF61" s="715"/>
      <c r="AG61" s="715"/>
      <c r="AH61" s="418"/>
      <c r="AI61" s="715">
        <v>532</v>
      </c>
      <c r="AJ61" s="715"/>
      <c r="AK61" s="715"/>
      <c r="AL61" s="715"/>
      <c r="AM61" s="715"/>
      <c r="AN61" s="715"/>
      <c r="AO61" s="715"/>
      <c r="AP61" s="418"/>
      <c r="AQ61" s="715">
        <v>113</v>
      </c>
      <c r="AR61" s="715"/>
      <c r="AS61" s="715"/>
      <c r="AT61" s="715"/>
      <c r="AU61" s="715"/>
      <c r="AV61" s="715"/>
      <c r="AW61" s="715"/>
      <c r="AX61" s="418"/>
      <c r="AY61" s="715">
        <v>58</v>
      </c>
      <c r="AZ61" s="715"/>
      <c r="BA61" s="715"/>
      <c r="BB61" s="715"/>
      <c r="BC61" s="715"/>
      <c r="BD61" s="715"/>
      <c r="BE61" s="715"/>
      <c r="BF61" s="418"/>
      <c r="BG61" s="715">
        <v>1253</v>
      </c>
      <c r="BH61" s="715"/>
      <c r="BI61" s="715"/>
      <c r="BJ61" s="715"/>
      <c r="BK61" s="715"/>
      <c r="BL61" s="715"/>
      <c r="BM61" s="715"/>
      <c r="BN61" s="418"/>
      <c r="BO61" s="715">
        <v>560</v>
      </c>
      <c r="BP61" s="715"/>
      <c r="BQ61" s="715"/>
      <c r="BR61" s="715"/>
      <c r="BS61" s="715"/>
      <c r="BT61" s="715"/>
      <c r="BU61" s="715"/>
      <c r="BV61" s="418"/>
      <c r="BW61" s="715">
        <v>28</v>
      </c>
      <c r="BX61" s="715"/>
      <c r="BY61" s="715"/>
      <c r="BZ61" s="715"/>
      <c r="CA61" s="715"/>
      <c r="CB61" s="715"/>
      <c r="CC61" s="715"/>
      <c r="CD61" s="418"/>
      <c r="CE61" s="715">
        <v>957</v>
      </c>
      <c r="CF61" s="715"/>
      <c r="CG61" s="715"/>
      <c r="CH61" s="715"/>
      <c r="CI61" s="715"/>
      <c r="CJ61" s="715"/>
      <c r="CK61" s="715"/>
      <c r="CL61" s="418"/>
      <c r="CM61" s="715">
        <v>25603</v>
      </c>
      <c r="CN61" s="715"/>
      <c r="CO61" s="715"/>
      <c r="CP61" s="715"/>
      <c r="CQ61" s="715"/>
      <c r="CR61" s="715"/>
      <c r="CS61" s="715"/>
      <c r="CT61" s="418"/>
      <c r="CU61" s="715">
        <v>31689</v>
      </c>
      <c r="CV61" s="715"/>
      <c r="CW61" s="715"/>
      <c r="CX61" s="715"/>
      <c r="CY61" s="715"/>
      <c r="CZ61" s="715"/>
      <c r="DA61" s="715"/>
      <c r="DB61" s="418"/>
      <c r="DC61" s="715">
        <v>987</v>
      </c>
      <c r="DD61" s="715"/>
      <c r="DE61" s="715"/>
      <c r="DF61" s="715"/>
      <c r="DG61" s="715"/>
      <c r="DH61" s="715"/>
      <c r="DI61" s="715"/>
      <c r="DJ61" s="418"/>
    </row>
    <row r="62" spans="3:114" s="410" customFormat="1" ht="12" customHeight="1">
      <c r="C62" s="715"/>
      <c r="D62" s="715"/>
      <c r="E62" s="715"/>
      <c r="F62" s="715"/>
      <c r="G62" s="715"/>
      <c r="H62" s="715"/>
      <c r="I62" s="715"/>
      <c r="J62" s="418"/>
      <c r="K62" s="715"/>
      <c r="L62" s="715"/>
      <c r="M62" s="715"/>
      <c r="N62" s="715"/>
      <c r="O62" s="715"/>
      <c r="P62" s="715"/>
      <c r="Q62" s="715"/>
      <c r="R62" s="418"/>
      <c r="S62" s="715"/>
      <c r="T62" s="715"/>
      <c r="U62" s="715"/>
      <c r="V62" s="715"/>
      <c r="W62" s="715"/>
      <c r="X62" s="715"/>
      <c r="Y62" s="715"/>
      <c r="Z62" s="418"/>
      <c r="AA62" s="715"/>
      <c r="AB62" s="715"/>
      <c r="AC62" s="715"/>
      <c r="AD62" s="715"/>
      <c r="AE62" s="715"/>
      <c r="AF62" s="715"/>
      <c r="AG62" s="715"/>
      <c r="AH62" s="418"/>
      <c r="AI62" s="715"/>
      <c r="AJ62" s="715"/>
      <c r="AK62" s="715"/>
      <c r="AL62" s="715"/>
      <c r="AM62" s="715"/>
      <c r="AN62" s="715"/>
      <c r="AO62" s="715"/>
      <c r="AP62" s="418"/>
      <c r="AQ62" s="715"/>
      <c r="AR62" s="715"/>
      <c r="AS62" s="715"/>
      <c r="AT62" s="715"/>
      <c r="AU62" s="715"/>
      <c r="AV62" s="715"/>
      <c r="AW62" s="715"/>
      <c r="AX62" s="418"/>
      <c r="AY62" s="715"/>
      <c r="AZ62" s="715"/>
      <c r="BA62" s="715"/>
      <c r="BB62" s="715"/>
      <c r="BC62" s="715"/>
      <c r="BD62" s="715"/>
      <c r="BE62" s="715"/>
      <c r="BF62" s="418"/>
      <c r="BG62" s="715"/>
      <c r="BH62" s="715"/>
      <c r="BI62" s="715"/>
      <c r="BJ62" s="715"/>
      <c r="BK62" s="715"/>
      <c r="BL62" s="715"/>
      <c r="BM62" s="715"/>
      <c r="BN62" s="418"/>
      <c r="BO62" s="715"/>
      <c r="BP62" s="715"/>
      <c r="BQ62" s="715"/>
      <c r="BR62" s="715"/>
      <c r="BS62" s="715"/>
      <c r="BT62" s="715"/>
      <c r="BU62" s="715"/>
      <c r="BV62" s="418"/>
      <c r="BW62" s="715"/>
      <c r="BX62" s="715"/>
      <c r="BY62" s="715"/>
      <c r="BZ62" s="715"/>
      <c r="CA62" s="715"/>
      <c r="CB62" s="715"/>
      <c r="CC62" s="715"/>
      <c r="CD62" s="418"/>
      <c r="CE62" s="715"/>
      <c r="CF62" s="715"/>
      <c r="CG62" s="715"/>
      <c r="CH62" s="715"/>
      <c r="CI62" s="715"/>
      <c r="CJ62" s="715"/>
      <c r="CK62" s="715"/>
      <c r="CL62" s="418"/>
      <c r="CM62" s="715"/>
      <c r="CN62" s="715"/>
      <c r="CO62" s="715"/>
      <c r="CP62" s="715"/>
      <c r="CQ62" s="715"/>
      <c r="CR62" s="715"/>
      <c r="CS62" s="715"/>
      <c r="CT62" s="418"/>
      <c r="CU62" s="715"/>
      <c r="CV62" s="715"/>
      <c r="CW62" s="715"/>
      <c r="CX62" s="715"/>
      <c r="CY62" s="715"/>
      <c r="CZ62" s="715"/>
      <c r="DA62" s="715"/>
      <c r="DB62" s="418"/>
      <c r="DC62" s="715"/>
      <c r="DD62" s="715"/>
      <c r="DE62" s="715"/>
      <c r="DF62" s="715"/>
      <c r="DG62" s="715"/>
      <c r="DH62" s="715"/>
      <c r="DI62" s="715"/>
      <c r="DJ62" s="411"/>
    </row>
    <row r="63" spans="1:114" s="410" customFormat="1" ht="27.75" customHeight="1">
      <c r="A63" s="412">
        <v>2001</v>
      </c>
      <c r="B63" s="413" t="s">
        <v>418</v>
      </c>
      <c r="C63" s="715">
        <v>4421</v>
      </c>
      <c r="D63" s="715"/>
      <c r="E63" s="715"/>
      <c r="F63" s="715"/>
      <c r="G63" s="715"/>
      <c r="H63" s="715"/>
      <c r="I63" s="715"/>
      <c r="J63" s="418"/>
      <c r="K63" s="715">
        <v>358</v>
      </c>
      <c r="L63" s="715"/>
      <c r="M63" s="715"/>
      <c r="N63" s="715"/>
      <c r="O63" s="715"/>
      <c r="P63" s="715"/>
      <c r="Q63" s="715"/>
      <c r="R63" s="418"/>
      <c r="S63" s="715">
        <v>45</v>
      </c>
      <c r="T63" s="715"/>
      <c r="U63" s="715"/>
      <c r="V63" s="715"/>
      <c r="W63" s="715"/>
      <c r="X63" s="715"/>
      <c r="Y63" s="715"/>
      <c r="Z63" s="418"/>
      <c r="AA63" s="715">
        <v>526</v>
      </c>
      <c r="AB63" s="715"/>
      <c r="AC63" s="715"/>
      <c r="AD63" s="715"/>
      <c r="AE63" s="715"/>
      <c r="AF63" s="715"/>
      <c r="AG63" s="715"/>
      <c r="AH63" s="418"/>
      <c r="AI63" s="715">
        <v>536</v>
      </c>
      <c r="AJ63" s="715"/>
      <c r="AK63" s="715"/>
      <c r="AL63" s="715"/>
      <c r="AM63" s="715"/>
      <c r="AN63" s="715"/>
      <c r="AO63" s="715"/>
      <c r="AP63" s="418"/>
      <c r="AQ63" s="715">
        <v>113</v>
      </c>
      <c r="AR63" s="715"/>
      <c r="AS63" s="715"/>
      <c r="AT63" s="715"/>
      <c r="AU63" s="715"/>
      <c r="AV63" s="715"/>
      <c r="AW63" s="715"/>
      <c r="AX63" s="418"/>
      <c r="AY63" s="715">
        <v>58</v>
      </c>
      <c r="AZ63" s="715"/>
      <c r="BA63" s="715"/>
      <c r="BB63" s="715"/>
      <c r="BC63" s="715"/>
      <c r="BD63" s="715"/>
      <c r="BE63" s="715"/>
      <c r="BF63" s="418"/>
      <c r="BG63" s="715">
        <v>1252</v>
      </c>
      <c r="BH63" s="715"/>
      <c r="BI63" s="715"/>
      <c r="BJ63" s="715"/>
      <c r="BK63" s="715"/>
      <c r="BL63" s="715"/>
      <c r="BM63" s="715"/>
      <c r="BN63" s="418"/>
      <c r="BO63" s="715">
        <v>558</v>
      </c>
      <c r="BP63" s="715"/>
      <c r="BQ63" s="715"/>
      <c r="BR63" s="715"/>
      <c r="BS63" s="715"/>
      <c r="BT63" s="715"/>
      <c r="BU63" s="715"/>
      <c r="BV63" s="418"/>
      <c r="BW63" s="715">
        <v>28</v>
      </c>
      <c r="BX63" s="715"/>
      <c r="BY63" s="715"/>
      <c r="BZ63" s="715"/>
      <c r="CA63" s="715"/>
      <c r="CB63" s="715"/>
      <c r="CC63" s="715"/>
      <c r="CD63" s="418"/>
      <c r="CE63" s="715">
        <v>947</v>
      </c>
      <c r="CF63" s="715"/>
      <c r="CG63" s="715"/>
      <c r="CH63" s="715"/>
      <c r="CI63" s="715"/>
      <c r="CJ63" s="715"/>
      <c r="CK63" s="715"/>
      <c r="CL63" s="418"/>
      <c r="CM63" s="715">
        <v>25722</v>
      </c>
      <c r="CN63" s="715"/>
      <c r="CO63" s="715"/>
      <c r="CP63" s="715"/>
      <c r="CQ63" s="715"/>
      <c r="CR63" s="715"/>
      <c r="CS63" s="715"/>
      <c r="CT63" s="418"/>
      <c r="CU63" s="715">
        <v>31760</v>
      </c>
      <c r="CV63" s="715"/>
      <c r="CW63" s="715"/>
      <c r="CX63" s="715"/>
      <c r="CY63" s="715"/>
      <c r="CZ63" s="715"/>
      <c r="DA63" s="715"/>
      <c r="DB63" s="418"/>
      <c r="DC63" s="715">
        <v>987</v>
      </c>
      <c r="DD63" s="715"/>
      <c r="DE63" s="715"/>
      <c r="DF63" s="715"/>
      <c r="DG63" s="715"/>
      <c r="DH63" s="715"/>
      <c r="DI63" s="715"/>
      <c r="DJ63" s="418"/>
    </row>
    <row r="64" spans="1:114" s="410" customFormat="1" ht="27.75" customHeight="1">
      <c r="A64" s="412"/>
      <c r="B64" s="415" t="s">
        <v>419</v>
      </c>
      <c r="C64" s="715">
        <f>SUM(K64:CK64)</f>
        <v>4381</v>
      </c>
      <c r="D64" s="715"/>
      <c r="E64" s="715"/>
      <c r="F64" s="715"/>
      <c r="G64" s="715"/>
      <c r="H64" s="715"/>
      <c r="I64" s="715"/>
      <c r="J64" s="418"/>
      <c r="K64" s="715">
        <v>358</v>
      </c>
      <c r="L64" s="715"/>
      <c r="M64" s="715"/>
      <c r="N64" s="715"/>
      <c r="O64" s="715"/>
      <c r="P64" s="715"/>
      <c r="Q64" s="715"/>
      <c r="R64" s="418"/>
      <c r="S64" s="715">
        <v>45</v>
      </c>
      <c r="T64" s="715"/>
      <c r="U64" s="715"/>
      <c r="V64" s="715"/>
      <c r="W64" s="715"/>
      <c r="X64" s="715"/>
      <c r="Y64" s="715"/>
      <c r="Z64" s="418"/>
      <c r="AA64" s="715">
        <v>526</v>
      </c>
      <c r="AB64" s="715"/>
      <c r="AC64" s="715"/>
      <c r="AD64" s="715"/>
      <c r="AE64" s="715"/>
      <c r="AF64" s="715"/>
      <c r="AG64" s="715"/>
      <c r="AH64" s="418"/>
      <c r="AI64" s="715">
        <v>538</v>
      </c>
      <c r="AJ64" s="715"/>
      <c r="AK64" s="715"/>
      <c r="AL64" s="715"/>
      <c r="AM64" s="715"/>
      <c r="AN64" s="715"/>
      <c r="AO64" s="715"/>
      <c r="AP64" s="418"/>
      <c r="AQ64" s="715">
        <v>113</v>
      </c>
      <c r="AR64" s="715"/>
      <c r="AS64" s="715"/>
      <c r="AT64" s="715"/>
      <c r="AU64" s="715"/>
      <c r="AV64" s="715"/>
      <c r="AW64" s="715"/>
      <c r="AX64" s="418"/>
      <c r="AY64" s="715">
        <v>58</v>
      </c>
      <c r="AZ64" s="715"/>
      <c r="BA64" s="715"/>
      <c r="BB64" s="715"/>
      <c r="BC64" s="715"/>
      <c r="BD64" s="715"/>
      <c r="BE64" s="715"/>
      <c r="BF64" s="418"/>
      <c r="BG64" s="715">
        <v>1231</v>
      </c>
      <c r="BH64" s="715"/>
      <c r="BI64" s="715"/>
      <c r="BJ64" s="715"/>
      <c r="BK64" s="715"/>
      <c r="BL64" s="715"/>
      <c r="BM64" s="715"/>
      <c r="BN64" s="418"/>
      <c r="BO64" s="715">
        <v>541</v>
      </c>
      <c r="BP64" s="715"/>
      <c r="BQ64" s="715"/>
      <c r="BR64" s="715"/>
      <c r="BS64" s="715"/>
      <c r="BT64" s="715"/>
      <c r="BU64" s="715"/>
      <c r="BV64" s="418"/>
      <c r="BW64" s="715">
        <v>28</v>
      </c>
      <c r="BX64" s="715"/>
      <c r="BY64" s="715"/>
      <c r="BZ64" s="715"/>
      <c r="CA64" s="715"/>
      <c r="CB64" s="715"/>
      <c r="CC64" s="715"/>
      <c r="CD64" s="418"/>
      <c r="CE64" s="715">
        <v>943</v>
      </c>
      <c r="CF64" s="715"/>
      <c r="CG64" s="715"/>
      <c r="CH64" s="715"/>
      <c r="CI64" s="715"/>
      <c r="CJ64" s="715"/>
      <c r="CK64" s="715"/>
      <c r="CL64" s="418"/>
      <c r="CM64" s="715">
        <v>25778</v>
      </c>
      <c r="CN64" s="715"/>
      <c r="CO64" s="715"/>
      <c r="CP64" s="715"/>
      <c r="CQ64" s="715"/>
      <c r="CR64" s="715"/>
      <c r="CS64" s="715"/>
      <c r="CT64" s="418"/>
      <c r="CU64" s="715">
        <v>31807</v>
      </c>
      <c r="CV64" s="715"/>
      <c r="CW64" s="715"/>
      <c r="CX64" s="715"/>
      <c r="CY64" s="715"/>
      <c r="CZ64" s="715"/>
      <c r="DA64" s="715"/>
      <c r="DB64" s="418"/>
      <c r="DC64" s="715">
        <v>987</v>
      </c>
      <c r="DD64" s="715"/>
      <c r="DE64" s="715"/>
      <c r="DF64" s="715"/>
      <c r="DG64" s="715"/>
      <c r="DH64" s="715"/>
      <c r="DI64" s="715"/>
      <c r="DJ64" s="418"/>
    </row>
    <row r="65" spans="1:114" s="410" customFormat="1" ht="27.75" customHeight="1">
      <c r="A65" s="412"/>
      <c r="B65" s="415" t="s">
        <v>420</v>
      </c>
      <c r="C65" s="715">
        <f>SUM(K65:CK65)</f>
        <v>4368</v>
      </c>
      <c r="D65" s="715"/>
      <c r="E65" s="715"/>
      <c r="F65" s="715"/>
      <c r="G65" s="715"/>
      <c r="H65" s="715"/>
      <c r="I65" s="715"/>
      <c r="J65" s="418"/>
      <c r="K65" s="715">
        <v>357</v>
      </c>
      <c r="L65" s="715"/>
      <c r="M65" s="715"/>
      <c r="N65" s="715"/>
      <c r="O65" s="715"/>
      <c r="P65" s="715"/>
      <c r="Q65" s="715"/>
      <c r="R65" s="418"/>
      <c r="S65" s="715">
        <v>45</v>
      </c>
      <c r="T65" s="715"/>
      <c r="U65" s="715"/>
      <c r="V65" s="715"/>
      <c r="W65" s="715"/>
      <c r="X65" s="715"/>
      <c r="Y65" s="715"/>
      <c r="Z65" s="418"/>
      <c r="AA65" s="715">
        <v>526</v>
      </c>
      <c r="AB65" s="715"/>
      <c r="AC65" s="715"/>
      <c r="AD65" s="715"/>
      <c r="AE65" s="715"/>
      <c r="AF65" s="715"/>
      <c r="AG65" s="715"/>
      <c r="AH65" s="418"/>
      <c r="AI65" s="715">
        <v>533</v>
      </c>
      <c r="AJ65" s="715"/>
      <c r="AK65" s="715"/>
      <c r="AL65" s="715"/>
      <c r="AM65" s="715"/>
      <c r="AN65" s="715"/>
      <c r="AO65" s="715"/>
      <c r="AP65" s="418"/>
      <c r="AQ65" s="715">
        <v>112</v>
      </c>
      <c r="AR65" s="715"/>
      <c r="AS65" s="715"/>
      <c r="AT65" s="715"/>
      <c r="AU65" s="715"/>
      <c r="AV65" s="715"/>
      <c r="AW65" s="715"/>
      <c r="AX65" s="418"/>
      <c r="AY65" s="715">
        <v>58</v>
      </c>
      <c r="AZ65" s="715"/>
      <c r="BA65" s="715"/>
      <c r="BB65" s="715"/>
      <c r="BC65" s="715"/>
      <c r="BD65" s="715"/>
      <c r="BE65" s="715"/>
      <c r="BF65" s="418"/>
      <c r="BG65" s="715">
        <v>1222</v>
      </c>
      <c r="BH65" s="715"/>
      <c r="BI65" s="715"/>
      <c r="BJ65" s="715"/>
      <c r="BK65" s="715"/>
      <c r="BL65" s="715"/>
      <c r="BM65" s="715"/>
      <c r="BN65" s="418"/>
      <c r="BO65" s="715">
        <v>536</v>
      </c>
      <c r="BP65" s="715"/>
      <c r="BQ65" s="715"/>
      <c r="BR65" s="715"/>
      <c r="BS65" s="715"/>
      <c r="BT65" s="715"/>
      <c r="BU65" s="715"/>
      <c r="BV65" s="418"/>
      <c r="BW65" s="715">
        <v>28</v>
      </c>
      <c r="BX65" s="715"/>
      <c r="BY65" s="715"/>
      <c r="BZ65" s="715"/>
      <c r="CA65" s="715"/>
      <c r="CB65" s="715"/>
      <c r="CC65" s="715"/>
      <c r="CD65" s="418"/>
      <c r="CE65" s="715">
        <v>951</v>
      </c>
      <c r="CF65" s="715"/>
      <c r="CG65" s="715"/>
      <c r="CH65" s="715"/>
      <c r="CI65" s="715"/>
      <c r="CJ65" s="715"/>
      <c r="CK65" s="715"/>
      <c r="CL65" s="418"/>
      <c r="CM65" s="715">
        <v>25741</v>
      </c>
      <c r="CN65" s="715"/>
      <c r="CO65" s="715"/>
      <c r="CP65" s="715"/>
      <c r="CQ65" s="715"/>
      <c r="CR65" s="715"/>
      <c r="CS65" s="715"/>
      <c r="CT65" s="418"/>
      <c r="CU65" s="715">
        <v>31801</v>
      </c>
      <c r="CV65" s="715"/>
      <c r="CW65" s="715"/>
      <c r="CX65" s="715"/>
      <c r="CY65" s="715"/>
      <c r="CZ65" s="715"/>
      <c r="DA65" s="715"/>
      <c r="DB65" s="418"/>
      <c r="DC65" s="715">
        <v>988</v>
      </c>
      <c r="DD65" s="715"/>
      <c r="DE65" s="715"/>
      <c r="DF65" s="715"/>
      <c r="DG65" s="715"/>
      <c r="DH65" s="715"/>
      <c r="DI65" s="715"/>
      <c r="DJ65" s="418"/>
    </row>
    <row r="66" spans="1:114" s="410" customFormat="1" ht="27.75" customHeight="1">
      <c r="A66" s="412"/>
      <c r="B66" s="415" t="s">
        <v>727</v>
      </c>
      <c r="C66" s="715">
        <v>4298</v>
      </c>
      <c r="D66" s="715"/>
      <c r="E66" s="715"/>
      <c r="F66" s="715"/>
      <c r="G66" s="715"/>
      <c r="H66" s="715"/>
      <c r="I66" s="715"/>
      <c r="J66" s="418"/>
      <c r="K66" s="715">
        <v>299</v>
      </c>
      <c r="L66" s="715"/>
      <c r="M66" s="715"/>
      <c r="N66" s="715"/>
      <c r="O66" s="715"/>
      <c r="P66" s="715"/>
      <c r="Q66" s="715"/>
      <c r="R66" s="418"/>
      <c r="S66" s="715">
        <v>43</v>
      </c>
      <c r="T66" s="715"/>
      <c r="U66" s="715"/>
      <c r="V66" s="715"/>
      <c r="W66" s="715"/>
      <c r="X66" s="715"/>
      <c r="Y66" s="715"/>
      <c r="Z66" s="418"/>
      <c r="AA66" s="715">
        <v>526</v>
      </c>
      <c r="AB66" s="715"/>
      <c r="AC66" s="715"/>
      <c r="AD66" s="715"/>
      <c r="AE66" s="715"/>
      <c r="AF66" s="715"/>
      <c r="AG66" s="715"/>
      <c r="AH66" s="418"/>
      <c r="AI66" s="715">
        <v>536</v>
      </c>
      <c r="AJ66" s="715"/>
      <c r="AK66" s="715"/>
      <c r="AL66" s="715"/>
      <c r="AM66" s="715"/>
      <c r="AN66" s="715"/>
      <c r="AO66" s="715"/>
      <c r="AP66" s="418"/>
      <c r="AQ66" s="715">
        <v>112</v>
      </c>
      <c r="AR66" s="715"/>
      <c r="AS66" s="715"/>
      <c r="AT66" s="715"/>
      <c r="AU66" s="715"/>
      <c r="AV66" s="715"/>
      <c r="AW66" s="715"/>
      <c r="AX66" s="418"/>
      <c r="AY66" s="715">
        <v>58</v>
      </c>
      <c r="AZ66" s="715"/>
      <c r="BA66" s="715"/>
      <c r="BB66" s="715"/>
      <c r="BC66" s="715"/>
      <c r="BD66" s="715"/>
      <c r="BE66" s="715"/>
      <c r="BF66" s="418"/>
      <c r="BG66" s="715">
        <v>1218</v>
      </c>
      <c r="BH66" s="715"/>
      <c r="BI66" s="715"/>
      <c r="BJ66" s="715"/>
      <c r="BK66" s="715"/>
      <c r="BL66" s="715"/>
      <c r="BM66" s="715"/>
      <c r="BN66" s="418"/>
      <c r="BO66" s="715">
        <v>532</v>
      </c>
      <c r="BP66" s="715"/>
      <c r="BQ66" s="715"/>
      <c r="BR66" s="715"/>
      <c r="BS66" s="715"/>
      <c r="BT66" s="715"/>
      <c r="BU66" s="715"/>
      <c r="BV66" s="418"/>
      <c r="BW66" s="715">
        <v>28</v>
      </c>
      <c r="BX66" s="715"/>
      <c r="BY66" s="715"/>
      <c r="BZ66" s="715"/>
      <c r="CA66" s="715"/>
      <c r="CB66" s="715"/>
      <c r="CC66" s="715"/>
      <c r="CD66" s="418"/>
      <c r="CE66" s="715">
        <v>946</v>
      </c>
      <c r="CF66" s="715"/>
      <c r="CG66" s="715"/>
      <c r="CH66" s="715"/>
      <c r="CI66" s="715"/>
      <c r="CJ66" s="715"/>
      <c r="CK66" s="715"/>
      <c r="CL66" s="418"/>
      <c r="CM66" s="715">
        <v>25627</v>
      </c>
      <c r="CN66" s="715"/>
      <c r="CO66" s="715"/>
      <c r="CP66" s="715"/>
      <c r="CQ66" s="715"/>
      <c r="CR66" s="715"/>
      <c r="CS66" s="715"/>
      <c r="CT66" s="418"/>
      <c r="CU66" s="715">
        <v>31590</v>
      </c>
      <c r="CV66" s="715"/>
      <c r="CW66" s="715"/>
      <c r="CX66" s="715"/>
      <c r="CY66" s="715"/>
      <c r="CZ66" s="715"/>
      <c r="DA66" s="715"/>
      <c r="DB66" s="418"/>
      <c r="DC66" s="715">
        <v>988</v>
      </c>
      <c r="DD66" s="715"/>
      <c r="DE66" s="715"/>
      <c r="DF66" s="715"/>
      <c r="DG66" s="715"/>
      <c r="DH66" s="715"/>
      <c r="DI66" s="715"/>
      <c r="DJ66" s="418"/>
    </row>
    <row r="67" spans="1:114" s="410" customFormat="1" ht="27.75" customHeight="1">
      <c r="A67" s="412"/>
      <c r="B67" s="415" t="s">
        <v>421</v>
      </c>
      <c r="C67" s="715">
        <v>4305</v>
      </c>
      <c r="D67" s="715"/>
      <c r="E67" s="715"/>
      <c r="F67" s="715"/>
      <c r="G67" s="715"/>
      <c r="H67" s="715"/>
      <c r="I67" s="715"/>
      <c r="J67" s="418"/>
      <c r="K67" s="715">
        <v>300</v>
      </c>
      <c r="L67" s="715"/>
      <c r="M67" s="715"/>
      <c r="N67" s="715"/>
      <c r="O67" s="715"/>
      <c r="P67" s="715"/>
      <c r="Q67" s="715"/>
      <c r="R67" s="418"/>
      <c r="S67" s="715">
        <v>43</v>
      </c>
      <c r="T67" s="715"/>
      <c r="U67" s="715"/>
      <c r="V67" s="715"/>
      <c r="W67" s="715"/>
      <c r="X67" s="715"/>
      <c r="Y67" s="715"/>
      <c r="Z67" s="418"/>
      <c r="AA67" s="715">
        <v>526</v>
      </c>
      <c r="AB67" s="715"/>
      <c r="AC67" s="715"/>
      <c r="AD67" s="715"/>
      <c r="AE67" s="715"/>
      <c r="AF67" s="715"/>
      <c r="AG67" s="715"/>
      <c r="AH67" s="418"/>
      <c r="AI67" s="715">
        <v>540</v>
      </c>
      <c r="AJ67" s="715"/>
      <c r="AK67" s="715"/>
      <c r="AL67" s="715"/>
      <c r="AM67" s="715"/>
      <c r="AN67" s="715"/>
      <c r="AO67" s="715"/>
      <c r="AP67" s="418"/>
      <c r="AQ67" s="715">
        <v>112</v>
      </c>
      <c r="AR67" s="715"/>
      <c r="AS67" s="715"/>
      <c r="AT67" s="715"/>
      <c r="AU67" s="715"/>
      <c r="AV67" s="715"/>
      <c r="AW67" s="715"/>
      <c r="AX67" s="418"/>
      <c r="AY67" s="715">
        <v>58</v>
      </c>
      <c r="AZ67" s="715"/>
      <c r="BA67" s="715"/>
      <c r="BB67" s="715"/>
      <c r="BC67" s="715"/>
      <c r="BD67" s="715"/>
      <c r="BE67" s="715"/>
      <c r="BF67" s="418"/>
      <c r="BG67" s="715">
        <v>1218</v>
      </c>
      <c r="BH67" s="715"/>
      <c r="BI67" s="715"/>
      <c r="BJ67" s="715"/>
      <c r="BK67" s="715"/>
      <c r="BL67" s="715"/>
      <c r="BM67" s="715"/>
      <c r="BN67" s="418"/>
      <c r="BO67" s="715">
        <v>531</v>
      </c>
      <c r="BP67" s="715"/>
      <c r="BQ67" s="715"/>
      <c r="BR67" s="715"/>
      <c r="BS67" s="715"/>
      <c r="BT67" s="715"/>
      <c r="BU67" s="715"/>
      <c r="BV67" s="418"/>
      <c r="BW67" s="715">
        <v>28</v>
      </c>
      <c r="BX67" s="715"/>
      <c r="BY67" s="715"/>
      <c r="BZ67" s="715"/>
      <c r="CA67" s="715"/>
      <c r="CB67" s="715"/>
      <c r="CC67" s="715"/>
      <c r="CD67" s="418"/>
      <c r="CE67" s="715">
        <v>949</v>
      </c>
      <c r="CF67" s="715"/>
      <c r="CG67" s="715"/>
      <c r="CH67" s="715"/>
      <c r="CI67" s="715"/>
      <c r="CJ67" s="715"/>
      <c r="CK67" s="715"/>
      <c r="CL67" s="418"/>
      <c r="CM67" s="715">
        <v>25662</v>
      </c>
      <c r="CN67" s="715"/>
      <c r="CO67" s="715"/>
      <c r="CP67" s="715"/>
      <c r="CQ67" s="715"/>
      <c r="CR67" s="715"/>
      <c r="CS67" s="715"/>
      <c r="CT67" s="418"/>
      <c r="CU67" s="715">
        <v>31556</v>
      </c>
      <c r="CV67" s="715"/>
      <c r="CW67" s="715"/>
      <c r="CX67" s="715"/>
      <c r="CY67" s="715"/>
      <c r="CZ67" s="715"/>
      <c r="DA67" s="715"/>
      <c r="DB67" s="418"/>
      <c r="DC67" s="715">
        <v>988</v>
      </c>
      <c r="DD67" s="715"/>
      <c r="DE67" s="715"/>
      <c r="DF67" s="715"/>
      <c r="DG67" s="715"/>
      <c r="DH67" s="715"/>
      <c r="DI67" s="715"/>
      <c r="DJ67" s="418"/>
    </row>
    <row r="68" spans="1:114" s="410" customFormat="1" ht="27.75" customHeight="1">
      <c r="A68" s="420"/>
      <c r="B68" s="520"/>
      <c r="C68" s="691"/>
      <c r="D68" s="691"/>
      <c r="E68" s="691"/>
      <c r="F68" s="691"/>
      <c r="G68" s="691"/>
      <c r="H68" s="691"/>
      <c r="I68" s="691"/>
      <c r="J68" s="421"/>
      <c r="K68" s="691"/>
      <c r="L68" s="691"/>
      <c r="M68" s="691"/>
      <c r="N68" s="691"/>
      <c r="O68" s="691"/>
      <c r="P68" s="691"/>
      <c r="Q68" s="691"/>
      <c r="R68" s="421"/>
      <c r="S68" s="691"/>
      <c r="T68" s="691"/>
      <c r="U68" s="691"/>
      <c r="V68" s="691"/>
      <c r="W68" s="691"/>
      <c r="X68" s="691"/>
      <c r="Y68" s="691"/>
      <c r="Z68" s="421"/>
      <c r="AA68" s="691"/>
      <c r="AB68" s="691"/>
      <c r="AC68" s="691"/>
      <c r="AD68" s="691"/>
      <c r="AE68" s="691"/>
      <c r="AF68" s="691"/>
      <c r="AG68" s="691"/>
      <c r="AH68" s="421"/>
      <c r="AI68" s="691"/>
      <c r="AJ68" s="691"/>
      <c r="AK68" s="691"/>
      <c r="AL68" s="691"/>
      <c r="AM68" s="691"/>
      <c r="AN68" s="691"/>
      <c r="AO68" s="691"/>
      <c r="AP68" s="421"/>
      <c r="AQ68" s="691"/>
      <c r="AR68" s="691"/>
      <c r="AS68" s="691"/>
      <c r="AT68" s="691"/>
      <c r="AU68" s="691"/>
      <c r="AV68" s="691"/>
      <c r="AW68" s="691"/>
      <c r="AX68" s="421"/>
      <c r="AY68" s="691"/>
      <c r="AZ68" s="691"/>
      <c r="BA68" s="691"/>
      <c r="BB68" s="691"/>
      <c r="BC68" s="691"/>
      <c r="BD68" s="691"/>
      <c r="BE68" s="691"/>
      <c r="BF68" s="421"/>
      <c r="BG68" s="691"/>
      <c r="BH68" s="691"/>
      <c r="BI68" s="691"/>
      <c r="BJ68" s="691"/>
      <c r="BK68" s="691"/>
      <c r="BL68" s="691"/>
      <c r="BM68" s="691"/>
      <c r="BN68" s="421"/>
      <c r="BO68" s="691"/>
      <c r="BP68" s="691"/>
      <c r="BQ68" s="691"/>
      <c r="BR68" s="691"/>
      <c r="BS68" s="691"/>
      <c r="BT68" s="691"/>
      <c r="BU68" s="691"/>
      <c r="BV68" s="421"/>
      <c r="BW68" s="691"/>
      <c r="BX68" s="691"/>
      <c r="BY68" s="691"/>
      <c r="BZ68" s="691"/>
      <c r="CA68" s="691"/>
      <c r="CB68" s="691"/>
      <c r="CC68" s="691"/>
      <c r="CD68" s="421"/>
      <c r="CE68" s="691"/>
      <c r="CF68" s="691"/>
      <c r="CG68" s="691"/>
      <c r="CH68" s="691"/>
      <c r="CI68" s="691"/>
      <c r="CJ68" s="691"/>
      <c r="CK68" s="691"/>
      <c r="CL68" s="421"/>
      <c r="CM68" s="691"/>
      <c r="CN68" s="691"/>
      <c r="CO68" s="691"/>
      <c r="CP68" s="691"/>
      <c r="CQ68" s="691"/>
      <c r="CR68" s="691"/>
      <c r="CS68" s="691"/>
      <c r="CT68" s="421"/>
      <c r="CU68" s="691"/>
      <c r="CV68" s="691"/>
      <c r="CW68" s="691"/>
      <c r="CX68" s="691"/>
      <c r="CY68" s="691"/>
      <c r="CZ68" s="691"/>
      <c r="DA68" s="691"/>
      <c r="DB68" s="421"/>
      <c r="DC68" s="691"/>
      <c r="DD68" s="691"/>
      <c r="DE68" s="691"/>
      <c r="DF68" s="691"/>
      <c r="DG68" s="691"/>
      <c r="DH68" s="691"/>
      <c r="DI68" s="691"/>
      <c r="DJ68" s="421"/>
    </row>
    <row r="69" spans="1:114" s="111" customFormat="1" ht="27.75" customHeight="1">
      <c r="A69" s="113"/>
      <c r="B69" s="299"/>
      <c r="C69" s="692"/>
      <c r="D69" s="692"/>
      <c r="E69" s="692"/>
      <c r="F69" s="692"/>
      <c r="G69" s="692"/>
      <c r="H69" s="692"/>
      <c r="I69" s="692"/>
      <c r="J69" s="126"/>
      <c r="K69" s="692"/>
      <c r="L69" s="692"/>
      <c r="M69" s="692"/>
      <c r="N69" s="692"/>
      <c r="O69" s="692"/>
      <c r="P69" s="692"/>
      <c r="Q69" s="692"/>
      <c r="R69" s="126"/>
      <c r="S69" s="692"/>
      <c r="T69" s="692"/>
      <c r="U69" s="692"/>
      <c r="V69" s="692"/>
      <c r="W69" s="692"/>
      <c r="X69" s="692"/>
      <c r="Y69" s="692"/>
      <c r="Z69" s="126"/>
      <c r="AA69" s="692"/>
      <c r="AB69" s="692"/>
      <c r="AC69" s="692"/>
      <c r="AD69" s="692"/>
      <c r="AE69" s="692"/>
      <c r="AF69" s="692"/>
      <c r="AG69" s="692"/>
      <c r="AH69" s="126"/>
      <c r="AI69" s="692"/>
      <c r="AJ69" s="692"/>
      <c r="AK69" s="692"/>
      <c r="AL69" s="692"/>
      <c r="AM69" s="692"/>
      <c r="AN69" s="692"/>
      <c r="AO69" s="692"/>
      <c r="AP69" s="126"/>
      <c r="AQ69" s="692"/>
      <c r="AR69" s="692"/>
      <c r="AS69" s="692"/>
      <c r="AT69" s="692"/>
      <c r="AU69" s="692"/>
      <c r="AV69" s="692"/>
      <c r="AW69" s="692"/>
      <c r="AX69" s="126"/>
      <c r="AY69" s="692"/>
      <c r="AZ69" s="692"/>
      <c r="BA69" s="692"/>
      <c r="BB69" s="692"/>
      <c r="BC69" s="692"/>
      <c r="BD69" s="692"/>
      <c r="BE69" s="692"/>
      <c r="BF69" s="126"/>
      <c r="BG69" s="692"/>
      <c r="BH69" s="692"/>
      <c r="BI69" s="692"/>
      <c r="BJ69" s="692"/>
      <c r="BK69" s="692"/>
      <c r="BL69" s="692"/>
      <c r="BM69" s="692"/>
      <c r="BN69" s="126"/>
      <c r="BO69" s="692"/>
      <c r="BP69" s="692"/>
      <c r="BQ69" s="692"/>
      <c r="BR69" s="692"/>
      <c r="BS69" s="692"/>
      <c r="BT69" s="692"/>
      <c r="BU69" s="692"/>
      <c r="BV69" s="126"/>
      <c r="BW69" s="692"/>
      <c r="BX69" s="692"/>
      <c r="BY69" s="692"/>
      <c r="BZ69" s="692"/>
      <c r="CA69" s="692"/>
      <c r="CB69" s="692"/>
      <c r="CC69" s="692"/>
      <c r="CD69" s="126"/>
      <c r="CE69" s="692"/>
      <c r="CF69" s="692"/>
      <c r="CG69" s="692"/>
      <c r="CH69" s="692"/>
      <c r="CI69" s="692"/>
      <c r="CJ69" s="692"/>
      <c r="CK69" s="692"/>
      <c r="CL69" s="126"/>
      <c r="CM69" s="692"/>
      <c r="CN69" s="692"/>
      <c r="CO69" s="692"/>
      <c r="CP69" s="692"/>
      <c r="CQ69" s="692"/>
      <c r="CR69" s="692"/>
      <c r="CS69" s="692"/>
      <c r="CT69" s="126"/>
      <c r="CU69" s="692"/>
      <c r="CV69" s="692"/>
      <c r="CW69" s="692"/>
      <c r="CX69" s="692"/>
      <c r="CY69" s="692"/>
      <c r="CZ69" s="692"/>
      <c r="DA69" s="692"/>
      <c r="DB69" s="126"/>
      <c r="DC69" s="692"/>
      <c r="DD69" s="692"/>
      <c r="DE69" s="692"/>
      <c r="DF69" s="692"/>
      <c r="DG69" s="692"/>
      <c r="DH69" s="692"/>
      <c r="DI69" s="692"/>
      <c r="DJ69" s="126"/>
    </row>
    <row r="70" spans="2:113" s="111" customFormat="1" ht="24" customHeight="1">
      <c r="B70" s="10"/>
      <c r="C70" s="715"/>
      <c r="D70" s="715"/>
      <c r="E70" s="715"/>
      <c r="F70" s="715"/>
      <c r="G70" s="715"/>
      <c r="H70" s="715"/>
      <c r="I70" s="715"/>
      <c r="J70" s="418"/>
      <c r="K70" s="715"/>
      <c r="L70" s="715"/>
      <c r="M70" s="715"/>
      <c r="N70" s="715"/>
      <c r="O70" s="715"/>
      <c r="P70" s="715"/>
      <c r="Q70" s="715"/>
      <c r="R70" s="418"/>
      <c r="S70" s="715"/>
      <c r="T70" s="715"/>
      <c r="U70" s="715"/>
      <c r="V70" s="715"/>
      <c r="W70" s="715"/>
      <c r="X70" s="715"/>
      <c r="Y70" s="715"/>
      <c r="Z70" s="418"/>
      <c r="AA70" s="715"/>
      <c r="AB70" s="715"/>
      <c r="AC70" s="715"/>
      <c r="AD70" s="715"/>
      <c r="AE70" s="715"/>
      <c r="AF70" s="715"/>
      <c r="AG70" s="715"/>
      <c r="AH70" s="418"/>
      <c r="AI70" s="715"/>
      <c r="AJ70" s="715"/>
      <c r="AK70" s="715"/>
      <c r="AL70" s="715"/>
      <c r="AM70" s="715"/>
      <c r="AN70" s="715"/>
      <c r="AO70" s="715"/>
      <c r="AP70" s="418"/>
      <c r="AQ70" s="715"/>
      <c r="AR70" s="715"/>
      <c r="AS70" s="715"/>
      <c r="AT70" s="715"/>
      <c r="AU70" s="715"/>
      <c r="AV70" s="715"/>
      <c r="AW70" s="715"/>
      <c r="AX70" s="418"/>
      <c r="AY70" s="715"/>
      <c r="AZ70" s="715"/>
      <c r="BA70" s="715"/>
      <c r="BB70" s="715"/>
      <c r="BC70" s="715"/>
      <c r="BD70" s="715"/>
      <c r="BE70" s="715"/>
      <c r="BF70" s="418"/>
      <c r="BG70" s="715"/>
      <c r="BH70" s="715"/>
      <c r="BI70" s="715"/>
      <c r="BJ70" s="715"/>
      <c r="BK70" s="715"/>
      <c r="BL70" s="715"/>
      <c r="BM70" s="715"/>
      <c r="BN70" s="418"/>
      <c r="BO70" s="715"/>
      <c r="BP70" s="715"/>
      <c r="BQ70" s="715"/>
      <c r="BR70" s="715"/>
      <c r="BS70" s="715"/>
      <c r="BT70" s="715"/>
      <c r="BU70" s="715"/>
      <c r="BV70" s="418"/>
      <c r="BW70" s="715"/>
      <c r="BX70" s="715"/>
      <c r="BY70" s="715"/>
      <c r="BZ70" s="715"/>
      <c r="CA70" s="715"/>
      <c r="CB70" s="715"/>
      <c r="CC70" s="715"/>
      <c r="CD70" s="418"/>
      <c r="CE70" s="715"/>
      <c r="CF70" s="715"/>
      <c r="CG70" s="715"/>
      <c r="CH70" s="715"/>
      <c r="CI70" s="715"/>
      <c r="CJ70" s="715"/>
      <c r="CK70" s="715"/>
      <c r="CL70" s="418"/>
      <c r="CM70" s="715"/>
      <c r="CN70" s="715"/>
      <c r="CO70" s="715"/>
      <c r="CP70" s="715"/>
      <c r="CQ70" s="715"/>
      <c r="CR70" s="715"/>
      <c r="CS70" s="715"/>
      <c r="CT70" s="418"/>
      <c r="CU70" s="715"/>
      <c r="CV70" s="715"/>
      <c r="CW70" s="715"/>
      <c r="CX70" s="715"/>
      <c r="CY70" s="715"/>
      <c r="CZ70" s="715"/>
      <c r="DA70" s="715"/>
      <c r="DB70" s="418"/>
      <c r="DC70" s="715"/>
      <c r="DD70" s="715"/>
      <c r="DE70" s="715"/>
      <c r="DF70" s="715"/>
      <c r="DG70" s="715"/>
      <c r="DH70" s="715"/>
      <c r="DI70" s="715"/>
    </row>
    <row r="71" spans="2:114" s="111" customFormat="1" ht="7.5" customHeight="1" thickBot="1">
      <c r="B71" s="10"/>
      <c r="C71" s="715"/>
      <c r="D71" s="715"/>
      <c r="E71" s="715"/>
      <c r="F71" s="715"/>
      <c r="G71" s="715"/>
      <c r="H71" s="715"/>
      <c r="I71" s="715"/>
      <c r="J71" s="418"/>
      <c r="K71" s="715"/>
      <c r="L71" s="715"/>
      <c r="M71" s="715"/>
      <c r="N71" s="715"/>
      <c r="O71" s="715"/>
      <c r="P71" s="715"/>
      <c r="Q71" s="715"/>
      <c r="R71" s="418"/>
      <c r="S71" s="715"/>
      <c r="T71" s="715"/>
      <c r="U71" s="715"/>
      <c r="V71" s="715"/>
      <c r="W71" s="715"/>
      <c r="X71" s="715"/>
      <c r="Y71" s="715"/>
      <c r="Z71" s="418"/>
      <c r="AA71" s="715"/>
      <c r="AB71" s="715"/>
      <c r="AC71" s="715"/>
      <c r="AD71" s="715"/>
      <c r="AE71" s="715"/>
      <c r="AF71" s="715"/>
      <c r="AG71" s="715"/>
      <c r="AH71" s="418"/>
      <c r="AI71" s="715"/>
      <c r="AJ71" s="715"/>
      <c r="AK71" s="715"/>
      <c r="AL71" s="715"/>
      <c r="AM71" s="715"/>
      <c r="AN71" s="715"/>
      <c r="AO71" s="715"/>
      <c r="AP71" s="418"/>
      <c r="AQ71" s="715"/>
      <c r="AR71" s="715"/>
      <c r="AS71" s="715"/>
      <c r="AT71" s="715"/>
      <c r="AU71" s="715"/>
      <c r="AV71" s="715"/>
      <c r="AW71" s="715"/>
      <c r="AX71" s="418"/>
      <c r="AY71" s="715"/>
      <c r="AZ71" s="715"/>
      <c r="BA71" s="715"/>
      <c r="BB71" s="715"/>
      <c r="BC71" s="715"/>
      <c r="BD71" s="715"/>
      <c r="BE71" s="715"/>
      <c r="BF71" s="418"/>
      <c r="BG71" s="715"/>
      <c r="BH71" s="715"/>
      <c r="BI71" s="715"/>
      <c r="BJ71" s="715"/>
      <c r="BK71" s="715"/>
      <c r="BL71" s="715"/>
      <c r="BM71" s="715"/>
      <c r="BN71" s="418"/>
      <c r="BO71" s="715"/>
      <c r="BP71" s="715"/>
      <c r="BQ71" s="715"/>
      <c r="BR71" s="715"/>
      <c r="BS71" s="715"/>
      <c r="BT71" s="715"/>
      <c r="BU71" s="715"/>
      <c r="BV71" s="418"/>
      <c r="BW71" s="715"/>
      <c r="BX71" s="715"/>
      <c r="BY71" s="715"/>
      <c r="BZ71" s="715"/>
      <c r="CA71" s="715"/>
      <c r="CB71" s="715"/>
      <c r="CC71" s="715"/>
      <c r="CD71" s="418"/>
      <c r="CE71" s="715"/>
      <c r="CF71" s="715"/>
      <c r="CG71" s="715"/>
      <c r="CH71" s="715"/>
      <c r="CI71" s="715"/>
      <c r="CJ71" s="715"/>
      <c r="CK71" s="715"/>
      <c r="CL71" s="418"/>
      <c r="CM71" s="715"/>
      <c r="CN71" s="715"/>
      <c r="CO71" s="715"/>
      <c r="CP71" s="715"/>
      <c r="CQ71" s="715"/>
      <c r="CR71" s="715"/>
      <c r="CS71" s="715"/>
      <c r="CT71" s="418"/>
      <c r="CU71" s="715"/>
      <c r="CV71" s="715"/>
      <c r="CW71" s="715"/>
      <c r="CX71" s="715"/>
      <c r="CY71" s="715"/>
      <c r="CZ71" s="715"/>
      <c r="DA71" s="715"/>
      <c r="DB71" s="418"/>
      <c r="DC71" s="715"/>
      <c r="DD71" s="715"/>
      <c r="DE71" s="715"/>
      <c r="DF71" s="715"/>
      <c r="DG71" s="715"/>
      <c r="DH71" s="715"/>
      <c r="DI71" s="715"/>
      <c r="DJ71" s="49"/>
    </row>
    <row r="72" spans="1:114" s="422" customFormat="1" ht="21.75" customHeight="1" thickTop="1">
      <c r="A72" s="684" t="s">
        <v>429</v>
      </c>
      <c r="B72" s="685"/>
      <c r="C72" s="685"/>
      <c r="D72" s="685"/>
      <c r="E72" s="685"/>
      <c r="F72" s="685"/>
      <c r="G72" s="685"/>
      <c r="H72" s="685"/>
      <c r="I72" s="685"/>
      <c r="J72" s="685"/>
      <c r="K72" s="685"/>
      <c r="L72" s="685"/>
      <c r="M72" s="685"/>
      <c r="N72" s="685"/>
      <c r="O72" s="685"/>
      <c r="P72" s="685"/>
      <c r="Q72" s="685"/>
      <c r="R72" s="685"/>
      <c r="S72" s="685"/>
      <c r="T72" s="685"/>
      <c r="U72" s="685"/>
      <c r="V72" s="685"/>
      <c r="W72" s="685"/>
      <c r="X72" s="685"/>
      <c r="Y72" s="685"/>
      <c r="Z72" s="685"/>
      <c r="AA72" s="685"/>
      <c r="AB72" s="685"/>
      <c r="AC72" s="685"/>
      <c r="AD72" s="685"/>
      <c r="AE72" s="685"/>
      <c r="AF72" s="685"/>
      <c r="AG72" s="685"/>
      <c r="AH72" s="685"/>
      <c r="AI72" s="685"/>
      <c r="AJ72" s="685"/>
      <c r="AK72" s="685"/>
      <c r="AL72" s="685"/>
      <c r="AM72" s="685"/>
      <c r="AN72" s="685"/>
      <c r="AO72" s="685"/>
      <c r="AP72" s="685"/>
      <c r="AQ72" s="685"/>
      <c r="AR72" s="685"/>
      <c r="AS72" s="685"/>
      <c r="AT72" s="685"/>
      <c r="AU72" s="685"/>
      <c r="AV72" s="685"/>
      <c r="AW72" s="685"/>
      <c r="AX72" s="685"/>
      <c r="AY72" s="685"/>
      <c r="AZ72" s="685"/>
      <c r="BA72" s="685"/>
      <c r="BB72" s="685"/>
      <c r="BC72" s="685"/>
      <c r="BD72" s="685"/>
      <c r="BE72" s="685"/>
      <c r="BF72" s="685"/>
      <c r="BG72" s="685"/>
      <c r="BH72" s="685"/>
      <c r="BI72" s="685"/>
      <c r="BJ72" s="685"/>
      <c r="BK72" s="685"/>
      <c r="BL72" s="685"/>
      <c r="BM72" s="685"/>
      <c r="BN72" s="685"/>
      <c r="BO72" s="685"/>
      <c r="BP72" s="685"/>
      <c r="BQ72" s="685"/>
      <c r="BR72" s="685"/>
      <c r="BS72" s="685"/>
      <c r="BT72" s="685"/>
      <c r="BU72" s="685"/>
      <c r="BV72" s="685"/>
      <c r="BW72" s="685"/>
      <c r="BX72" s="685"/>
      <c r="BY72" s="685"/>
      <c r="BZ72" s="685"/>
      <c r="CA72" s="685"/>
      <c r="CB72" s="685"/>
      <c r="CC72" s="685"/>
      <c r="CD72" s="685"/>
      <c r="CE72" s="685"/>
      <c r="CF72" s="685"/>
      <c r="CG72" s="685"/>
      <c r="CH72" s="685"/>
      <c r="CI72" s="685"/>
      <c r="CJ72" s="685"/>
      <c r="CK72" s="685"/>
      <c r="CL72" s="685"/>
      <c r="CM72" s="685"/>
      <c r="CN72" s="685"/>
      <c r="CO72" s="685"/>
      <c r="CP72" s="685"/>
      <c r="CQ72" s="685"/>
      <c r="CR72" s="685"/>
      <c r="CS72" s="685"/>
      <c r="CT72" s="685"/>
      <c r="CU72" s="685"/>
      <c r="CV72" s="685"/>
      <c r="CW72" s="685"/>
      <c r="CX72" s="685"/>
      <c r="CY72" s="685"/>
      <c r="CZ72" s="685"/>
      <c r="DA72" s="685"/>
      <c r="DB72" s="685"/>
      <c r="DC72" s="685"/>
      <c r="DD72" s="685"/>
      <c r="DE72" s="685"/>
      <c r="DF72" s="685"/>
      <c r="DG72" s="685"/>
      <c r="DH72" s="685"/>
      <c r="DI72" s="685"/>
      <c r="DJ72" s="685"/>
    </row>
    <row r="73" spans="1:114" ht="21.75" customHeight="1">
      <c r="A73" s="693" t="s">
        <v>430</v>
      </c>
      <c r="B73" s="683"/>
      <c r="C73" s="683"/>
      <c r="D73" s="683"/>
      <c r="E73" s="683"/>
      <c r="F73" s="683"/>
      <c r="G73" s="683"/>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c r="AH73" s="683"/>
      <c r="AI73" s="683"/>
      <c r="AJ73" s="683"/>
      <c r="AK73" s="683"/>
      <c r="AL73" s="683"/>
      <c r="AM73" s="683"/>
      <c r="AN73" s="683"/>
      <c r="AO73" s="683"/>
      <c r="AP73" s="683"/>
      <c r="AQ73" s="683"/>
      <c r="AR73" s="683"/>
      <c r="AS73" s="683"/>
      <c r="AT73" s="683"/>
      <c r="AU73" s="683"/>
      <c r="AV73" s="683"/>
      <c r="AW73" s="683"/>
      <c r="AX73" s="683"/>
      <c r="AY73" s="683"/>
      <c r="AZ73" s="683"/>
      <c r="BA73" s="683"/>
      <c r="BB73" s="683"/>
      <c r="BC73" s="683"/>
      <c r="BD73" s="683"/>
      <c r="BE73" s="683"/>
      <c r="BF73" s="683"/>
      <c r="BG73" s="683"/>
      <c r="BH73" s="683"/>
      <c r="BI73" s="683"/>
      <c r="BJ73" s="683"/>
      <c r="BK73" s="683"/>
      <c r="BL73" s="683"/>
      <c r="BM73" s="683"/>
      <c r="BN73" s="683"/>
      <c r="BO73" s="683"/>
      <c r="BP73" s="683"/>
      <c r="BQ73" s="683"/>
      <c r="BR73" s="683"/>
      <c r="BS73" s="683"/>
      <c r="BT73" s="683"/>
      <c r="BU73" s="683"/>
      <c r="BV73" s="683"/>
      <c r="BW73" s="683"/>
      <c r="BX73" s="683"/>
      <c r="BY73" s="683"/>
      <c r="BZ73" s="683"/>
      <c r="CA73" s="683"/>
      <c r="CB73" s="683"/>
      <c r="CC73" s="683"/>
      <c r="CD73" s="683"/>
      <c r="CE73" s="683"/>
      <c r="CF73" s="683"/>
      <c r="CG73" s="683"/>
      <c r="CH73" s="683"/>
      <c r="CI73" s="683"/>
      <c r="CJ73" s="683"/>
      <c r="CK73" s="683"/>
      <c r="CL73" s="683"/>
      <c r="CM73" s="683"/>
      <c r="CN73" s="683"/>
      <c r="CO73" s="683"/>
      <c r="CP73" s="683"/>
      <c r="CQ73" s="683"/>
      <c r="CR73" s="683"/>
      <c r="CS73" s="683"/>
      <c r="CT73" s="683"/>
      <c r="CU73" s="683"/>
      <c r="CV73" s="683"/>
      <c r="CW73" s="683"/>
      <c r="CX73" s="683"/>
      <c r="CY73" s="683"/>
      <c r="CZ73" s="683"/>
      <c r="DA73" s="683"/>
      <c r="DB73" s="683"/>
      <c r="DC73" s="683"/>
      <c r="DD73" s="683"/>
      <c r="DE73" s="683"/>
      <c r="DF73" s="683"/>
      <c r="DG73" s="683"/>
      <c r="DH73" s="683"/>
      <c r="DI73" s="683"/>
      <c r="DJ73" s="683"/>
    </row>
    <row r="74" spans="1:114" ht="21.75" customHeight="1">
      <c r="A74" s="693" t="s">
        <v>431</v>
      </c>
      <c r="B74" s="683"/>
      <c r="C74" s="683"/>
      <c r="D74" s="683"/>
      <c r="E74" s="683"/>
      <c r="F74" s="683"/>
      <c r="G74" s="683"/>
      <c r="H74" s="683"/>
      <c r="I74" s="683"/>
      <c r="J74" s="683"/>
      <c r="K74" s="683"/>
      <c r="L74" s="683"/>
      <c r="M74" s="683"/>
      <c r="N74" s="683"/>
      <c r="O74" s="683"/>
      <c r="P74" s="683"/>
      <c r="Q74" s="683"/>
      <c r="R74" s="683"/>
      <c r="S74" s="683"/>
      <c r="T74" s="683"/>
      <c r="U74" s="683"/>
      <c r="V74" s="683"/>
      <c r="W74" s="683"/>
      <c r="X74" s="683"/>
      <c r="Y74" s="683"/>
      <c r="Z74" s="683"/>
      <c r="AA74" s="683"/>
      <c r="AB74" s="683"/>
      <c r="AC74" s="683"/>
      <c r="AD74" s="683"/>
      <c r="AE74" s="683"/>
      <c r="AF74" s="683"/>
      <c r="AG74" s="683"/>
      <c r="AH74" s="683"/>
      <c r="AI74" s="683"/>
      <c r="AJ74" s="683"/>
      <c r="AK74" s="683"/>
      <c r="AL74" s="683"/>
      <c r="AM74" s="683"/>
      <c r="AN74" s="683"/>
      <c r="AO74" s="683"/>
      <c r="AP74" s="683"/>
      <c r="AQ74" s="683"/>
      <c r="AR74" s="683"/>
      <c r="AS74" s="683"/>
      <c r="AT74" s="683"/>
      <c r="AU74" s="683"/>
      <c r="AV74" s="683"/>
      <c r="AW74" s="683"/>
      <c r="AX74" s="683"/>
      <c r="AY74" s="683"/>
      <c r="AZ74" s="683"/>
      <c r="BA74" s="683"/>
      <c r="BB74" s="683"/>
      <c r="BC74" s="683"/>
      <c r="BD74" s="683"/>
      <c r="BE74" s="683"/>
      <c r="BF74" s="683"/>
      <c r="BG74" s="683"/>
      <c r="BH74" s="683"/>
      <c r="BI74" s="683"/>
      <c r="BJ74" s="683"/>
      <c r="BK74" s="683"/>
      <c r="BL74" s="683"/>
      <c r="BM74" s="683"/>
      <c r="BN74" s="683"/>
      <c r="BO74" s="683"/>
      <c r="BP74" s="683"/>
      <c r="BQ74" s="683"/>
      <c r="BR74" s="683"/>
      <c r="BS74" s="683"/>
      <c r="BT74" s="683"/>
      <c r="BU74" s="683"/>
      <c r="BV74" s="683"/>
      <c r="BW74" s="683"/>
      <c r="BX74" s="683"/>
      <c r="BY74" s="683"/>
      <c r="BZ74" s="683"/>
      <c r="CA74" s="683"/>
      <c r="CB74" s="683"/>
      <c r="CC74" s="683"/>
      <c r="CD74" s="683"/>
      <c r="CE74" s="683"/>
      <c r="CF74" s="683"/>
      <c r="CG74" s="683"/>
      <c r="CH74" s="683"/>
      <c r="CI74" s="683"/>
      <c r="CJ74" s="683"/>
      <c r="CK74" s="683"/>
      <c r="CL74" s="683"/>
      <c r="CM74" s="683"/>
      <c r="CN74" s="683"/>
      <c r="CO74" s="683"/>
      <c r="CP74" s="683"/>
      <c r="CQ74" s="683"/>
      <c r="CR74" s="683"/>
      <c r="CS74" s="683"/>
      <c r="CT74" s="683"/>
      <c r="CU74" s="683"/>
      <c r="CV74" s="683"/>
      <c r="CW74" s="683"/>
      <c r="CX74" s="683"/>
      <c r="CY74" s="683"/>
      <c r="CZ74" s="683"/>
      <c r="DA74" s="683"/>
      <c r="DB74" s="683"/>
      <c r="DC74" s="683"/>
      <c r="DD74" s="683"/>
      <c r="DE74" s="683"/>
      <c r="DF74" s="683"/>
      <c r="DG74" s="683"/>
      <c r="DH74" s="683"/>
      <c r="DI74" s="683"/>
      <c r="DJ74" s="683"/>
    </row>
    <row r="75" spans="1:114" ht="21.75" customHeight="1">
      <c r="A75" s="693" t="s">
        <v>740</v>
      </c>
      <c r="B75" s="683"/>
      <c r="C75" s="683"/>
      <c r="D75" s="683"/>
      <c r="E75" s="683"/>
      <c r="F75" s="683"/>
      <c r="G75" s="683"/>
      <c r="H75" s="683"/>
      <c r="I75" s="683"/>
      <c r="J75" s="683"/>
      <c r="K75" s="683"/>
      <c r="L75" s="683"/>
      <c r="M75" s="683"/>
      <c r="N75" s="683"/>
      <c r="O75" s="683"/>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3"/>
      <c r="AM75" s="683"/>
      <c r="AN75" s="683"/>
      <c r="AO75" s="683"/>
      <c r="AP75" s="683"/>
      <c r="AQ75" s="683"/>
      <c r="AR75" s="683"/>
      <c r="AS75" s="683"/>
      <c r="AT75" s="683"/>
      <c r="AU75" s="683"/>
      <c r="AV75" s="683"/>
      <c r="AW75" s="683"/>
      <c r="AX75" s="683"/>
      <c r="AY75" s="683"/>
      <c r="AZ75" s="683"/>
      <c r="BA75" s="683"/>
      <c r="BB75" s="683"/>
      <c r="BC75" s="683"/>
      <c r="BD75" s="683"/>
      <c r="BE75" s="683"/>
      <c r="BF75" s="683"/>
      <c r="BG75" s="683"/>
      <c r="BH75" s="683"/>
      <c r="BI75" s="683"/>
      <c r="BJ75" s="683"/>
      <c r="BK75" s="683"/>
      <c r="BL75" s="683"/>
      <c r="BM75" s="683"/>
      <c r="BN75" s="683"/>
      <c r="BO75" s="683"/>
      <c r="BP75" s="683"/>
      <c r="BQ75" s="683"/>
      <c r="BR75" s="683"/>
      <c r="BS75" s="683"/>
      <c r="BT75" s="683"/>
      <c r="BU75" s="683"/>
      <c r="BV75" s="683"/>
      <c r="BW75" s="683"/>
      <c r="BX75" s="683"/>
      <c r="BY75" s="683"/>
      <c r="BZ75" s="683"/>
      <c r="CA75" s="683"/>
      <c r="CB75" s="683"/>
      <c r="CC75" s="683"/>
      <c r="CD75" s="683"/>
      <c r="CE75" s="683"/>
      <c r="CF75" s="683"/>
      <c r="CG75" s="683"/>
      <c r="CH75" s="683"/>
      <c r="CI75" s="683"/>
      <c r="CJ75" s="683"/>
      <c r="CK75" s="683"/>
      <c r="CL75" s="683"/>
      <c r="CM75" s="683"/>
      <c r="CN75" s="683"/>
      <c r="CO75" s="683"/>
      <c r="CP75" s="683"/>
      <c r="CQ75" s="683"/>
      <c r="CR75" s="683"/>
      <c r="CS75" s="683"/>
      <c r="CT75" s="683"/>
      <c r="CU75" s="683"/>
      <c r="CV75" s="683"/>
      <c r="CW75" s="683"/>
      <c r="CX75" s="683"/>
      <c r="CY75" s="683"/>
      <c r="CZ75" s="683"/>
      <c r="DA75" s="683"/>
      <c r="DB75" s="683"/>
      <c r="DC75" s="683"/>
      <c r="DD75" s="683"/>
      <c r="DE75" s="683"/>
      <c r="DF75" s="683"/>
      <c r="DG75" s="683"/>
      <c r="DH75" s="683"/>
      <c r="DI75" s="683"/>
      <c r="DJ75" s="683"/>
    </row>
    <row r="76" spans="1:114" s="425" customFormat="1" ht="21.75" customHeight="1" thickBot="1">
      <c r="A76" s="686" t="s">
        <v>432</v>
      </c>
      <c r="B76" s="676"/>
      <c r="C76" s="676"/>
      <c r="D76" s="676"/>
      <c r="E76" s="676"/>
      <c r="F76" s="676"/>
      <c r="G76" s="676"/>
      <c r="H76" s="676"/>
      <c r="I76" s="676"/>
      <c r="J76" s="676"/>
      <c r="K76" s="676"/>
      <c r="L76" s="676"/>
      <c r="M76" s="676"/>
      <c r="N76" s="676"/>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676"/>
      <c r="AO76" s="676"/>
      <c r="AP76" s="676"/>
      <c r="AQ76" s="676"/>
      <c r="AR76" s="676"/>
      <c r="AS76" s="676"/>
      <c r="AT76" s="676"/>
      <c r="AU76" s="676"/>
      <c r="AV76" s="676"/>
      <c r="AW76" s="676"/>
      <c r="AX76" s="676"/>
      <c r="AY76" s="676"/>
      <c r="AZ76" s="676"/>
      <c r="BA76" s="676"/>
      <c r="BB76" s="676"/>
      <c r="BC76" s="676"/>
      <c r="BD76" s="676"/>
      <c r="BE76" s="676"/>
      <c r="BF76" s="676"/>
      <c r="BG76" s="676"/>
      <c r="BH76" s="676"/>
      <c r="BI76" s="676"/>
      <c r="BJ76" s="676"/>
      <c r="BK76" s="676"/>
      <c r="BL76" s="676"/>
      <c r="BM76" s="676"/>
      <c r="BN76" s="676"/>
      <c r="BO76" s="676"/>
      <c r="BP76" s="676"/>
      <c r="BQ76" s="676"/>
      <c r="BR76" s="676"/>
      <c r="BS76" s="676"/>
      <c r="BT76" s="676"/>
      <c r="BU76" s="676"/>
      <c r="BV76" s="676"/>
      <c r="BW76" s="676"/>
      <c r="BX76" s="676"/>
      <c r="BY76" s="676"/>
      <c r="BZ76" s="676"/>
      <c r="CA76" s="676"/>
      <c r="CB76" s="676"/>
      <c r="CC76" s="676"/>
      <c r="CD76" s="676"/>
      <c r="CE76" s="676"/>
      <c r="CF76" s="676"/>
      <c r="CG76" s="676"/>
      <c r="CH76" s="676"/>
      <c r="CI76" s="676"/>
      <c r="CJ76" s="676"/>
      <c r="CK76" s="676"/>
      <c r="CL76" s="676"/>
      <c r="CM76" s="676"/>
      <c r="CN76" s="676"/>
      <c r="CO76" s="676"/>
      <c r="CP76" s="676"/>
      <c r="CQ76" s="676"/>
      <c r="CR76" s="676"/>
      <c r="CS76" s="676"/>
      <c r="CT76" s="676"/>
      <c r="CU76" s="676"/>
      <c r="CV76" s="676"/>
      <c r="CW76" s="676"/>
      <c r="CX76" s="676"/>
      <c r="CY76" s="676"/>
      <c r="CZ76" s="676"/>
      <c r="DA76" s="676"/>
      <c r="DB76" s="676"/>
      <c r="DC76" s="676"/>
      <c r="DD76" s="676"/>
      <c r="DE76" s="676"/>
      <c r="DF76" s="676"/>
      <c r="DG76" s="676"/>
      <c r="DH76" s="676"/>
      <c r="DI76" s="676"/>
      <c r="DJ76" s="676"/>
    </row>
    <row r="77" spans="1:114" ht="19.5" customHeight="1" thickTop="1">
      <c r="A77" s="677"/>
      <c r="B77" s="677"/>
      <c r="C77" s="677"/>
      <c r="D77" s="677"/>
      <c r="E77" s="677"/>
      <c r="F77" s="677"/>
      <c r="G77" s="677"/>
      <c r="H77" s="677"/>
      <c r="I77" s="677"/>
      <c r="J77" s="677"/>
      <c r="K77" s="677"/>
      <c r="L77" s="677"/>
      <c r="M77" s="677"/>
      <c r="N77" s="677"/>
      <c r="O77" s="677"/>
      <c r="P77" s="677"/>
      <c r="Q77" s="677"/>
      <c r="R77" s="677"/>
      <c r="S77" s="677"/>
      <c r="T77" s="677"/>
      <c r="U77" s="677"/>
      <c r="V77" s="677"/>
      <c r="W77" s="677"/>
      <c r="X77" s="677"/>
      <c r="Y77" s="677"/>
      <c r="Z77" s="677"/>
      <c r="AA77" s="677"/>
      <c r="AB77" s="677"/>
      <c r="AC77" s="677"/>
      <c r="AD77" s="677"/>
      <c r="AE77" s="677"/>
      <c r="AF77" s="677"/>
      <c r="AG77" s="677"/>
      <c r="AH77" s="677"/>
      <c r="AI77" s="677"/>
      <c r="AJ77" s="677"/>
      <c r="AK77" s="677"/>
      <c r="AL77" s="677"/>
      <c r="AM77" s="677"/>
      <c r="AN77" s="677"/>
      <c r="AO77" s="677"/>
      <c r="AP77" s="677"/>
      <c r="AQ77" s="677"/>
      <c r="AR77" s="677"/>
      <c r="AS77" s="677"/>
      <c r="AT77" s="677"/>
      <c r="AU77" s="677"/>
      <c r="AV77" s="677"/>
      <c r="AW77" s="677"/>
      <c r="AX77" s="677"/>
      <c r="AY77" s="677"/>
      <c r="AZ77" s="677"/>
      <c r="BA77" s="677"/>
      <c r="BB77" s="677"/>
      <c r="BC77" s="677"/>
      <c r="BD77" s="677"/>
      <c r="BE77" s="677"/>
      <c r="BF77" s="677"/>
      <c r="BG77" s="677"/>
      <c r="BH77" s="677"/>
      <c r="BI77" s="677"/>
      <c r="BJ77" s="677"/>
      <c r="BK77" s="677"/>
      <c r="BL77" s="677"/>
      <c r="BM77" s="677"/>
      <c r="BN77" s="677"/>
      <c r="BO77" s="677"/>
      <c r="BP77" s="677"/>
      <c r="BQ77" s="677"/>
      <c r="BR77" s="677"/>
      <c r="BS77" s="677"/>
      <c r="BT77" s="677"/>
      <c r="BU77" s="677"/>
      <c r="BV77" s="677"/>
      <c r="BW77" s="677"/>
      <c r="BX77" s="677"/>
      <c r="BY77" s="677"/>
      <c r="BZ77" s="677"/>
      <c r="CA77" s="677"/>
      <c r="CB77" s="677"/>
      <c r="CC77" s="677"/>
      <c r="CD77" s="677"/>
      <c r="CE77" s="677"/>
      <c r="CF77" s="677"/>
      <c r="CG77" s="677"/>
      <c r="CH77" s="677"/>
      <c r="CI77" s="677"/>
      <c r="CJ77" s="677"/>
      <c r="CK77" s="677"/>
      <c r="CL77" s="677"/>
      <c r="CM77" s="677"/>
      <c r="CN77" s="677"/>
      <c r="CO77" s="677"/>
      <c r="CP77" s="677"/>
      <c r="CQ77" s="677"/>
      <c r="CR77" s="677"/>
      <c r="CS77" s="677"/>
      <c r="CT77" s="677"/>
      <c r="CU77" s="677"/>
      <c r="CV77" s="677"/>
      <c r="CW77" s="677"/>
      <c r="CX77" s="677"/>
      <c r="CY77" s="677"/>
      <c r="CZ77" s="677"/>
      <c r="DA77" s="677"/>
      <c r="DB77" s="677"/>
      <c r="DC77" s="677"/>
      <c r="DD77" s="677"/>
      <c r="DE77" s="677"/>
      <c r="DF77" s="677"/>
      <c r="DG77" s="677"/>
      <c r="DH77" s="677"/>
      <c r="DI77" s="677"/>
      <c r="DJ77" s="677"/>
    </row>
    <row r="78" spans="1:114" ht="19.5" customHeight="1">
      <c r="A78" s="677"/>
      <c r="B78" s="677"/>
      <c r="C78" s="677"/>
      <c r="D78" s="677"/>
      <c r="E78" s="677"/>
      <c r="F78" s="677"/>
      <c r="G78" s="677"/>
      <c r="H78" s="677"/>
      <c r="I78" s="677"/>
      <c r="J78" s="677"/>
      <c r="K78" s="677"/>
      <c r="L78" s="677"/>
      <c r="M78" s="677"/>
      <c r="N78" s="677"/>
      <c r="O78" s="677"/>
      <c r="P78" s="677"/>
      <c r="Q78" s="677"/>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77"/>
      <c r="BA78" s="677"/>
      <c r="BB78" s="677"/>
      <c r="BC78" s="677"/>
      <c r="BD78" s="677"/>
      <c r="BE78" s="677"/>
      <c r="BF78" s="677"/>
      <c r="BG78" s="677"/>
      <c r="BH78" s="677"/>
      <c r="BI78" s="677"/>
      <c r="BJ78" s="677"/>
      <c r="BK78" s="677"/>
      <c r="BL78" s="677"/>
      <c r="BM78" s="677"/>
      <c r="BN78" s="677"/>
      <c r="BO78" s="677"/>
      <c r="BP78" s="677"/>
      <c r="BQ78" s="677"/>
      <c r="BR78" s="677"/>
      <c r="BS78" s="677"/>
      <c r="BT78" s="677"/>
      <c r="BU78" s="677"/>
      <c r="BV78" s="677"/>
      <c r="BW78" s="677"/>
      <c r="BX78" s="677"/>
      <c r="BY78" s="677"/>
      <c r="BZ78" s="677"/>
      <c r="CA78" s="677"/>
      <c r="CB78" s="677"/>
      <c r="CC78" s="677"/>
      <c r="CD78" s="677"/>
      <c r="CE78" s="677"/>
      <c r="CF78" s="677"/>
      <c r="CG78" s="677"/>
      <c r="CH78" s="677"/>
      <c r="CI78" s="677"/>
      <c r="CJ78" s="677"/>
      <c r="CK78" s="677"/>
      <c r="CL78" s="677"/>
      <c r="CM78" s="677"/>
      <c r="CN78" s="677"/>
      <c r="CO78" s="677"/>
      <c r="CP78" s="677"/>
      <c r="CQ78" s="677"/>
      <c r="CR78" s="677"/>
      <c r="CS78" s="677"/>
      <c r="CT78" s="677"/>
      <c r="CU78" s="677"/>
      <c r="CV78" s="677"/>
      <c r="CW78" s="677"/>
      <c r="CX78" s="677"/>
      <c r="CY78" s="677"/>
      <c r="CZ78" s="677"/>
      <c r="DA78" s="677"/>
      <c r="DB78" s="677"/>
      <c r="DC78" s="677"/>
      <c r="DD78" s="677"/>
      <c r="DE78" s="677"/>
      <c r="DF78" s="677"/>
      <c r="DG78" s="677"/>
      <c r="DH78" s="677"/>
      <c r="DI78" s="677"/>
      <c r="DJ78" s="677"/>
    </row>
  </sheetData>
  <mergeCells count="900">
    <mergeCell ref="DI27:DJ27"/>
    <mergeCell ref="CG24:CN24"/>
    <mergeCell ref="CO24:CP24"/>
    <mergeCell ref="CQ24:CX24"/>
    <mergeCell ref="CY24:CZ24"/>
    <mergeCell ref="DA24:DH24"/>
    <mergeCell ref="DI24:DJ24"/>
    <mergeCell ref="CG27:CN27"/>
    <mergeCell ref="CY27:CZ27"/>
    <mergeCell ref="CQ27:CX27"/>
    <mergeCell ref="DA27:DH27"/>
    <mergeCell ref="CO27:CP27"/>
    <mergeCell ref="DA43:DH43"/>
    <mergeCell ref="DI43:DJ43"/>
    <mergeCell ref="DA36:DH36"/>
    <mergeCell ref="DI36:DJ36"/>
    <mergeCell ref="DI40:DJ40"/>
    <mergeCell ref="CO43:CP43"/>
    <mergeCell ref="CQ43:CX43"/>
    <mergeCell ref="CY43:CZ43"/>
    <mergeCell ref="CG36:CN36"/>
    <mergeCell ref="CO36:CP36"/>
    <mergeCell ref="CQ36:CX36"/>
    <mergeCell ref="CY36:CZ36"/>
    <mergeCell ref="BU43:BV43"/>
    <mergeCell ref="BW43:CD43"/>
    <mergeCell ref="CE43:CF43"/>
    <mergeCell ref="CG43:CN43"/>
    <mergeCell ref="BA43:BB43"/>
    <mergeCell ref="BC43:BJ43"/>
    <mergeCell ref="BK43:BL43"/>
    <mergeCell ref="BM43:BT43"/>
    <mergeCell ref="AG43:AH43"/>
    <mergeCell ref="AI43:AP43"/>
    <mergeCell ref="AQ43:AR43"/>
    <mergeCell ref="AS43:AZ43"/>
    <mergeCell ref="M43:N43"/>
    <mergeCell ref="O43:V43"/>
    <mergeCell ref="W43:X43"/>
    <mergeCell ref="Y43:AF43"/>
    <mergeCell ref="DC71:DI71"/>
    <mergeCell ref="E42:L42"/>
    <mergeCell ref="M42:N42"/>
    <mergeCell ref="O42:V42"/>
    <mergeCell ref="W42:X42"/>
    <mergeCell ref="Y42:AF42"/>
    <mergeCell ref="AG42:AH42"/>
    <mergeCell ref="AI42:AP42"/>
    <mergeCell ref="AQ42:AR42"/>
    <mergeCell ref="E43:L43"/>
    <mergeCell ref="BW71:CC71"/>
    <mergeCell ref="CE71:CK71"/>
    <mergeCell ref="CM71:CS71"/>
    <mergeCell ref="CU71:DA71"/>
    <mergeCell ref="DC70:DI70"/>
    <mergeCell ref="C71:I71"/>
    <mergeCell ref="K71:Q71"/>
    <mergeCell ref="S71:Y71"/>
    <mergeCell ref="AA71:AG71"/>
    <mergeCell ref="AI71:AO71"/>
    <mergeCell ref="AQ71:AW71"/>
    <mergeCell ref="AY71:BE71"/>
    <mergeCell ref="BG71:BM71"/>
    <mergeCell ref="BO71:BU71"/>
    <mergeCell ref="BW70:CC70"/>
    <mergeCell ref="CE70:CK70"/>
    <mergeCell ref="CM70:CS70"/>
    <mergeCell ref="CU70:DA70"/>
    <mergeCell ref="DC50:DI50"/>
    <mergeCell ref="C70:I70"/>
    <mergeCell ref="K70:Q70"/>
    <mergeCell ref="S70:Y70"/>
    <mergeCell ref="AA70:AG70"/>
    <mergeCell ref="AI70:AO70"/>
    <mergeCell ref="AQ70:AW70"/>
    <mergeCell ref="AY70:BE70"/>
    <mergeCell ref="BG70:BM70"/>
    <mergeCell ref="BO70:BU70"/>
    <mergeCell ref="DC53:DI53"/>
    <mergeCell ref="C50:I50"/>
    <mergeCell ref="K50:Q50"/>
    <mergeCell ref="S50:Y50"/>
    <mergeCell ref="AA50:AG50"/>
    <mergeCell ref="AI50:AO50"/>
    <mergeCell ref="AQ50:AW50"/>
    <mergeCell ref="AY50:BE50"/>
    <mergeCell ref="BG50:BM50"/>
    <mergeCell ref="BO50:BU50"/>
    <mergeCell ref="BW53:CC53"/>
    <mergeCell ref="CE53:CK53"/>
    <mergeCell ref="CM53:CS53"/>
    <mergeCell ref="CU53:DA53"/>
    <mergeCell ref="C53:I53"/>
    <mergeCell ref="K53:Q53"/>
    <mergeCell ref="S53:Y53"/>
    <mergeCell ref="AA53:AG53"/>
    <mergeCell ref="AI53:AO53"/>
    <mergeCell ref="AQ53:AW53"/>
    <mergeCell ref="AY53:BE53"/>
    <mergeCell ref="BG53:BM53"/>
    <mergeCell ref="BO53:BU53"/>
    <mergeCell ref="BW51:CC51"/>
    <mergeCell ref="CE51:CK51"/>
    <mergeCell ref="CO41:CP41"/>
    <mergeCell ref="CQ41:CX41"/>
    <mergeCell ref="CY41:CZ41"/>
    <mergeCell ref="DA41:DH41"/>
    <mergeCell ref="BU41:BV41"/>
    <mergeCell ref="BW41:CD41"/>
    <mergeCell ref="CE41:CF41"/>
    <mergeCell ref="CG41:CN41"/>
    <mergeCell ref="BA41:BB41"/>
    <mergeCell ref="BC41:BJ41"/>
    <mergeCell ref="BK41:BL41"/>
    <mergeCell ref="BM41:BT41"/>
    <mergeCell ref="DC62:DI62"/>
    <mergeCell ref="E41:L41"/>
    <mergeCell ref="M41:N41"/>
    <mergeCell ref="O41:V41"/>
    <mergeCell ref="W41:X41"/>
    <mergeCell ref="Y41:AF41"/>
    <mergeCell ref="AG41:AH41"/>
    <mergeCell ref="AI41:AP41"/>
    <mergeCell ref="AQ41:AR41"/>
    <mergeCell ref="AS41:AZ41"/>
    <mergeCell ref="BW62:CC62"/>
    <mergeCell ref="CE62:CK62"/>
    <mergeCell ref="CM62:CS62"/>
    <mergeCell ref="CU62:DA62"/>
    <mergeCell ref="C62:I62"/>
    <mergeCell ref="K62:Q62"/>
    <mergeCell ref="S62:Y62"/>
    <mergeCell ref="AA62:AG62"/>
    <mergeCell ref="AI62:AO62"/>
    <mergeCell ref="AQ62:AW62"/>
    <mergeCell ref="AY62:BE62"/>
    <mergeCell ref="BG62:BM62"/>
    <mergeCell ref="BO62:BU62"/>
    <mergeCell ref="CU66:DA66"/>
    <mergeCell ref="DC66:DI66"/>
    <mergeCell ref="C67:I67"/>
    <mergeCell ref="K67:Q67"/>
    <mergeCell ref="S67:Y67"/>
    <mergeCell ref="AA67:AG67"/>
    <mergeCell ref="AI67:AO67"/>
    <mergeCell ref="AQ67:AW67"/>
    <mergeCell ref="AY67:BE67"/>
    <mergeCell ref="BG67:BM67"/>
    <mergeCell ref="C66:I66"/>
    <mergeCell ref="K66:Q66"/>
    <mergeCell ref="S66:Y66"/>
    <mergeCell ref="AA66:AG66"/>
    <mergeCell ref="AI66:AO66"/>
    <mergeCell ref="AQ66:AW66"/>
    <mergeCell ref="AY66:BE66"/>
    <mergeCell ref="BG66:BM66"/>
    <mergeCell ref="BO66:BU66"/>
    <mergeCell ref="BW66:CC66"/>
    <mergeCell ref="CE66:CK66"/>
    <mergeCell ref="CM66:CS66"/>
    <mergeCell ref="BO67:BU67"/>
    <mergeCell ref="BW67:CC67"/>
    <mergeCell ref="CE67:CK67"/>
    <mergeCell ref="CM67:CS67"/>
    <mergeCell ref="DA40:DH40"/>
    <mergeCell ref="CU67:DA67"/>
    <mergeCell ref="DC67:DI67"/>
    <mergeCell ref="CG40:CN40"/>
    <mergeCell ref="CO40:CP40"/>
    <mergeCell ref="CQ40:CX40"/>
    <mergeCell ref="CY40:CZ40"/>
    <mergeCell ref="BM40:BT40"/>
    <mergeCell ref="BU40:BV40"/>
    <mergeCell ref="BW40:CD40"/>
    <mergeCell ref="CE40:CF40"/>
    <mergeCell ref="AS40:AZ40"/>
    <mergeCell ref="BA40:BB40"/>
    <mergeCell ref="BC40:BJ40"/>
    <mergeCell ref="BK40:BL40"/>
    <mergeCell ref="Y40:AF40"/>
    <mergeCell ref="AG40:AH40"/>
    <mergeCell ref="AI40:AP40"/>
    <mergeCell ref="AQ40:AR40"/>
    <mergeCell ref="E40:L40"/>
    <mergeCell ref="M40:N40"/>
    <mergeCell ref="O40:V40"/>
    <mergeCell ref="W40:X40"/>
    <mergeCell ref="DC65:DI65"/>
    <mergeCell ref="C65:I65"/>
    <mergeCell ref="BO65:BU65"/>
    <mergeCell ref="BW65:CC65"/>
    <mergeCell ref="CE65:CK65"/>
    <mergeCell ref="CM65:CS65"/>
    <mergeCell ref="DA39:DH39"/>
    <mergeCell ref="DI39:DJ39"/>
    <mergeCell ref="E39:L39"/>
    <mergeCell ref="K65:Q65"/>
    <mergeCell ref="S65:Y65"/>
    <mergeCell ref="AA65:AG65"/>
    <mergeCell ref="AI65:AO65"/>
    <mergeCell ref="AQ65:AW65"/>
    <mergeCell ref="AY65:BE65"/>
    <mergeCell ref="CG39:CN39"/>
    <mergeCell ref="CO39:CP39"/>
    <mergeCell ref="CQ39:CX39"/>
    <mergeCell ref="CY39:CZ39"/>
    <mergeCell ref="BM39:BT39"/>
    <mergeCell ref="BU39:BV39"/>
    <mergeCell ref="BW39:CD39"/>
    <mergeCell ref="CE39:CF39"/>
    <mergeCell ref="AS39:AZ39"/>
    <mergeCell ref="BA39:BB39"/>
    <mergeCell ref="BC39:BJ39"/>
    <mergeCell ref="BK39:BL39"/>
    <mergeCell ref="Y39:AF39"/>
    <mergeCell ref="AG39:AH39"/>
    <mergeCell ref="AI39:AP39"/>
    <mergeCell ref="AQ39:AR39"/>
    <mergeCell ref="M39:N39"/>
    <mergeCell ref="O39:V39"/>
    <mergeCell ref="W39:X39"/>
    <mergeCell ref="BG65:BM65"/>
    <mergeCell ref="BG63:BM63"/>
    <mergeCell ref="BG60:BM60"/>
    <mergeCell ref="BG58:BM58"/>
    <mergeCell ref="BG56:BM56"/>
    <mergeCell ref="BG54:BM54"/>
    <mergeCell ref="DC64:DI64"/>
    <mergeCell ref="BO64:BU64"/>
    <mergeCell ref="BW64:CC64"/>
    <mergeCell ref="CE64:CK64"/>
    <mergeCell ref="CM64:CS64"/>
    <mergeCell ref="DA38:DH38"/>
    <mergeCell ref="DI38:DJ38"/>
    <mergeCell ref="C64:I64"/>
    <mergeCell ref="K64:Q64"/>
    <mergeCell ref="S64:Y64"/>
    <mergeCell ref="AA64:AG64"/>
    <mergeCell ref="AI64:AO64"/>
    <mergeCell ref="AQ64:AW64"/>
    <mergeCell ref="AY64:BE64"/>
    <mergeCell ref="BG64:BM64"/>
    <mergeCell ref="CG38:CN38"/>
    <mergeCell ref="CO38:CP38"/>
    <mergeCell ref="CQ38:CX38"/>
    <mergeCell ref="CY38:CZ38"/>
    <mergeCell ref="BM38:BT38"/>
    <mergeCell ref="BU38:BV38"/>
    <mergeCell ref="BW38:CD38"/>
    <mergeCell ref="CE38:CF38"/>
    <mergeCell ref="AS38:AZ38"/>
    <mergeCell ref="BA38:BB38"/>
    <mergeCell ref="BC38:BJ38"/>
    <mergeCell ref="BK38:BL38"/>
    <mergeCell ref="Y38:AF38"/>
    <mergeCell ref="AG38:AH38"/>
    <mergeCell ref="AI38:AP38"/>
    <mergeCell ref="AQ38:AR38"/>
    <mergeCell ref="E38:L38"/>
    <mergeCell ref="M38:N38"/>
    <mergeCell ref="O38:V38"/>
    <mergeCell ref="W38:X38"/>
    <mergeCell ref="A75:DJ75"/>
    <mergeCell ref="A76:DJ76"/>
    <mergeCell ref="A77:DJ77"/>
    <mergeCell ref="A78:DJ78"/>
    <mergeCell ref="A73:DJ73"/>
    <mergeCell ref="A74:DJ74"/>
    <mergeCell ref="BW69:CC69"/>
    <mergeCell ref="CE69:CK69"/>
    <mergeCell ref="CM69:CS69"/>
    <mergeCell ref="CU69:DA69"/>
    <mergeCell ref="BG69:BM69"/>
    <mergeCell ref="BO69:BU69"/>
    <mergeCell ref="DC69:DI69"/>
    <mergeCell ref="A72:DJ72"/>
    <mergeCell ref="DC68:DI68"/>
    <mergeCell ref="C69:I69"/>
    <mergeCell ref="K69:Q69"/>
    <mergeCell ref="S69:Y69"/>
    <mergeCell ref="AA69:AG69"/>
    <mergeCell ref="AI69:AO69"/>
    <mergeCell ref="AQ69:AW69"/>
    <mergeCell ref="AY69:BE69"/>
    <mergeCell ref="BO68:BU68"/>
    <mergeCell ref="BW68:CC68"/>
    <mergeCell ref="CE68:CK68"/>
    <mergeCell ref="CM68:CS68"/>
    <mergeCell ref="CU63:DA63"/>
    <mergeCell ref="CE63:CK63"/>
    <mergeCell ref="CM63:CS63"/>
    <mergeCell ref="CU68:DA68"/>
    <mergeCell ref="CU64:DA64"/>
    <mergeCell ref="CU65:DA65"/>
    <mergeCell ref="DC63:DI63"/>
    <mergeCell ref="C68:I68"/>
    <mergeCell ref="K68:Q68"/>
    <mergeCell ref="S68:Y68"/>
    <mergeCell ref="AA68:AG68"/>
    <mergeCell ref="AI68:AO68"/>
    <mergeCell ref="AQ68:AW68"/>
    <mergeCell ref="AY68:BE68"/>
    <mergeCell ref="BG68:BM68"/>
    <mergeCell ref="BW63:CC63"/>
    <mergeCell ref="CM61:CS61"/>
    <mergeCell ref="BO61:BU61"/>
    <mergeCell ref="BW61:CC61"/>
    <mergeCell ref="CE61:CK61"/>
    <mergeCell ref="DC61:DI61"/>
    <mergeCell ref="C63:I63"/>
    <mergeCell ref="K63:Q63"/>
    <mergeCell ref="S63:Y63"/>
    <mergeCell ref="AA63:AG63"/>
    <mergeCell ref="AI63:AO63"/>
    <mergeCell ref="AQ63:AW63"/>
    <mergeCell ref="AY63:BE63"/>
    <mergeCell ref="BG61:BM61"/>
    <mergeCell ref="BO63:BU63"/>
    <mergeCell ref="CU60:DA60"/>
    <mergeCell ref="DC60:DI60"/>
    <mergeCell ref="C61:I61"/>
    <mergeCell ref="K61:Q61"/>
    <mergeCell ref="S61:Y61"/>
    <mergeCell ref="AA61:AG61"/>
    <mergeCell ref="AI61:AO61"/>
    <mergeCell ref="AQ61:AW61"/>
    <mergeCell ref="AY61:BE61"/>
    <mergeCell ref="CU61:DA61"/>
    <mergeCell ref="BW60:CC60"/>
    <mergeCell ref="CE60:CK60"/>
    <mergeCell ref="CM59:CS59"/>
    <mergeCell ref="BO59:BU59"/>
    <mergeCell ref="BW59:CC59"/>
    <mergeCell ref="CE59:CK59"/>
    <mergeCell ref="CM60:CS60"/>
    <mergeCell ref="DC59:DI59"/>
    <mergeCell ref="C60:I60"/>
    <mergeCell ref="K60:Q60"/>
    <mergeCell ref="S60:Y60"/>
    <mergeCell ref="AA60:AG60"/>
    <mergeCell ref="AI60:AO60"/>
    <mergeCell ref="AQ60:AW60"/>
    <mergeCell ref="AY60:BE60"/>
    <mergeCell ref="BG59:BM59"/>
    <mergeCell ref="BO60:BU60"/>
    <mergeCell ref="CU58:DA58"/>
    <mergeCell ref="DC58:DI58"/>
    <mergeCell ref="C59:I59"/>
    <mergeCell ref="K59:Q59"/>
    <mergeCell ref="S59:Y59"/>
    <mergeCell ref="AA59:AG59"/>
    <mergeCell ref="AI59:AO59"/>
    <mergeCell ref="AQ59:AW59"/>
    <mergeCell ref="AY59:BE59"/>
    <mergeCell ref="CU59:DA59"/>
    <mergeCell ref="BW58:CC58"/>
    <mergeCell ref="CE58:CK58"/>
    <mergeCell ref="CM57:CS57"/>
    <mergeCell ref="BO57:BU57"/>
    <mergeCell ref="BW57:CC57"/>
    <mergeCell ref="CE57:CK57"/>
    <mergeCell ref="CM58:CS58"/>
    <mergeCell ref="DC57:DI57"/>
    <mergeCell ref="C58:I58"/>
    <mergeCell ref="K58:Q58"/>
    <mergeCell ref="S58:Y58"/>
    <mergeCell ref="AA58:AG58"/>
    <mergeCell ref="AI58:AO58"/>
    <mergeCell ref="AQ58:AW58"/>
    <mergeCell ref="AY58:BE58"/>
    <mergeCell ref="BG57:BM57"/>
    <mergeCell ref="BO58:BU58"/>
    <mergeCell ref="CU56:DA56"/>
    <mergeCell ref="DC56:DI56"/>
    <mergeCell ref="C57:I57"/>
    <mergeCell ref="K57:Q57"/>
    <mergeCell ref="S57:Y57"/>
    <mergeCell ref="AA57:AG57"/>
    <mergeCell ref="AI57:AO57"/>
    <mergeCell ref="AQ57:AW57"/>
    <mergeCell ref="AY57:BE57"/>
    <mergeCell ref="CU57:DA57"/>
    <mergeCell ref="BW56:CC56"/>
    <mergeCell ref="CE56:CK56"/>
    <mergeCell ref="CM55:CS55"/>
    <mergeCell ref="BO55:BU55"/>
    <mergeCell ref="BW55:CC55"/>
    <mergeCell ref="CE55:CK55"/>
    <mergeCell ref="CM56:CS56"/>
    <mergeCell ref="DC55:DI55"/>
    <mergeCell ref="C56:I56"/>
    <mergeCell ref="K56:Q56"/>
    <mergeCell ref="S56:Y56"/>
    <mergeCell ref="AA56:AG56"/>
    <mergeCell ref="AI56:AO56"/>
    <mergeCell ref="AQ56:AW56"/>
    <mergeCell ref="AY56:BE56"/>
    <mergeCell ref="BG55:BM55"/>
    <mergeCell ref="BO56:BU56"/>
    <mergeCell ref="CU54:DA54"/>
    <mergeCell ref="DC54:DI54"/>
    <mergeCell ref="C55:I55"/>
    <mergeCell ref="K55:Q55"/>
    <mergeCell ref="S55:Y55"/>
    <mergeCell ref="AA55:AG55"/>
    <mergeCell ref="AI55:AO55"/>
    <mergeCell ref="AQ55:AW55"/>
    <mergeCell ref="AY55:BE55"/>
    <mergeCell ref="CU55:DA55"/>
    <mergeCell ref="BW54:CC54"/>
    <mergeCell ref="CE54:CK54"/>
    <mergeCell ref="CM54:CS54"/>
    <mergeCell ref="C54:I54"/>
    <mergeCell ref="K54:Q54"/>
    <mergeCell ref="S54:Y54"/>
    <mergeCell ref="AA54:AG54"/>
    <mergeCell ref="AI54:AO54"/>
    <mergeCell ref="AQ54:AW54"/>
    <mergeCell ref="AY54:BE54"/>
    <mergeCell ref="BO54:BU54"/>
    <mergeCell ref="DC52:DI52"/>
    <mergeCell ref="BW52:CC52"/>
    <mergeCell ref="CE52:CK52"/>
    <mergeCell ref="CM52:CS52"/>
    <mergeCell ref="CU52:DA52"/>
    <mergeCell ref="DC51:DI51"/>
    <mergeCell ref="C52:I52"/>
    <mergeCell ref="K52:Q52"/>
    <mergeCell ref="S52:Y52"/>
    <mergeCell ref="AA52:AG52"/>
    <mergeCell ref="AI52:AO52"/>
    <mergeCell ref="AQ52:AW52"/>
    <mergeCell ref="AY52:BE52"/>
    <mergeCell ref="BG52:BM52"/>
    <mergeCell ref="BO52:BU52"/>
    <mergeCell ref="AI51:AO51"/>
    <mergeCell ref="AQ51:AW51"/>
    <mergeCell ref="AY51:BE51"/>
    <mergeCell ref="BG51:BM51"/>
    <mergeCell ref="C51:I51"/>
    <mergeCell ref="K51:Q51"/>
    <mergeCell ref="S51:Y51"/>
    <mergeCell ref="AA51:AG51"/>
    <mergeCell ref="BO51:BU51"/>
    <mergeCell ref="BW50:CC50"/>
    <mergeCell ref="CM49:CT49"/>
    <mergeCell ref="CU49:DB49"/>
    <mergeCell ref="CM51:CS51"/>
    <mergeCell ref="CU51:DA51"/>
    <mergeCell ref="CE50:CK50"/>
    <mergeCell ref="CM50:CS50"/>
    <mergeCell ref="CU50:DA50"/>
    <mergeCell ref="DC49:DJ49"/>
    <mergeCell ref="BG49:BN49"/>
    <mergeCell ref="BO49:BV49"/>
    <mergeCell ref="BW49:CD49"/>
    <mergeCell ref="CE49:CL49"/>
    <mergeCell ref="CU48:DB48"/>
    <mergeCell ref="DC48:DJ48"/>
    <mergeCell ref="A49:B49"/>
    <mergeCell ref="C49:J49"/>
    <mergeCell ref="K49:R49"/>
    <mergeCell ref="S49:Z49"/>
    <mergeCell ref="AA49:AH49"/>
    <mergeCell ref="AI49:AP49"/>
    <mergeCell ref="AQ49:AX49"/>
    <mergeCell ref="AY49:BF49"/>
    <mergeCell ref="BO48:BV48"/>
    <mergeCell ref="BW48:CD48"/>
    <mergeCell ref="CE48:CL48"/>
    <mergeCell ref="CM48:CT48"/>
    <mergeCell ref="CU47:DB47"/>
    <mergeCell ref="DC47:DJ47"/>
    <mergeCell ref="C48:J48"/>
    <mergeCell ref="K48:R48"/>
    <mergeCell ref="S48:Z48"/>
    <mergeCell ref="AA48:AH48"/>
    <mergeCell ref="AI48:AP48"/>
    <mergeCell ref="AQ48:AX48"/>
    <mergeCell ref="AY48:BF48"/>
    <mergeCell ref="BG48:BN48"/>
    <mergeCell ref="BO47:BV47"/>
    <mergeCell ref="BW47:CD47"/>
    <mergeCell ref="CE47:CL47"/>
    <mergeCell ref="CM47:CT47"/>
    <mergeCell ref="CU46:DB46"/>
    <mergeCell ref="DC46:DJ46"/>
    <mergeCell ref="C47:J47"/>
    <mergeCell ref="K47:R47"/>
    <mergeCell ref="S47:Z47"/>
    <mergeCell ref="AA47:AH47"/>
    <mergeCell ref="AI47:AP47"/>
    <mergeCell ref="AQ47:AX47"/>
    <mergeCell ref="AY47:BF47"/>
    <mergeCell ref="BG47:BN47"/>
    <mergeCell ref="BO46:BV46"/>
    <mergeCell ref="BW46:CD46"/>
    <mergeCell ref="CE46:CL46"/>
    <mergeCell ref="CM46:CT46"/>
    <mergeCell ref="AI46:AP46"/>
    <mergeCell ref="AQ46:AX46"/>
    <mergeCell ref="AY46:BF46"/>
    <mergeCell ref="BG46:BN46"/>
    <mergeCell ref="C46:J46"/>
    <mergeCell ref="K46:R46"/>
    <mergeCell ref="S46:Z46"/>
    <mergeCell ref="AA46:AH46"/>
    <mergeCell ref="CE45:CL45"/>
    <mergeCell ref="CM45:CT45"/>
    <mergeCell ref="CU45:DB45"/>
    <mergeCell ref="DC45:DJ45"/>
    <mergeCell ref="DI42:DJ42"/>
    <mergeCell ref="A44:B48"/>
    <mergeCell ref="C44:CL44"/>
    <mergeCell ref="CM44:CT44"/>
    <mergeCell ref="CU44:DB44"/>
    <mergeCell ref="DC44:DJ44"/>
    <mergeCell ref="C45:J45"/>
    <mergeCell ref="K45:AX45"/>
    <mergeCell ref="AY45:BF45"/>
    <mergeCell ref="BG45:CD45"/>
    <mergeCell ref="CO42:CP42"/>
    <mergeCell ref="CQ42:CX42"/>
    <mergeCell ref="CY42:CZ42"/>
    <mergeCell ref="DA42:DH42"/>
    <mergeCell ref="BU42:BV42"/>
    <mergeCell ref="BW42:CD42"/>
    <mergeCell ref="CE42:CF42"/>
    <mergeCell ref="CG42:CN42"/>
    <mergeCell ref="AS42:AZ42"/>
    <mergeCell ref="BA42:BB42"/>
    <mergeCell ref="BC42:BJ42"/>
    <mergeCell ref="CY37:CZ37"/>
    <mergeCell ref="BK37:BL37"/>
    <mergeCell ref="BM37:BT37"/>
    <mergeCell ref="BU37:BV37"/>
    <mergeCell ref="BW37:CD37"/>
    <mergeCell ref="BK42:BL42"/>
    <mergeCell ref="BM42:BT42"/>
    <mergeCell ref="DA37:DH37"/>
    <mergeCell ref="DI37:DJ37"/>
    <mergeCell ref="CE37:CF37"/>
    <mergeCell ref="CG37:CN37"/>
    <mergeCell ref="CO37:CP37"/>
    <mergeCell ref="CQ37:CX37"/>
    <mergeCell ref="AQ37:AR37"/>
    <mergeCell ref="AS37:AZ37"/>
    <mergeCell ref="BA37:BB37"/>
    <mergeCell ref="BC37:BJ37"/>
    <mergeCell ref="BU36:BV36"/>
    <mergeCell ref="BW36:CD36"/>
    <mergeCell ref="CE36:CF36"/>
    <mergeCell ref="E37:L37"/>
    <mergeCell ref="M37:N37"/>
    <mergeCell ref="O37:V37"/>
    <mergeCell ref="W37:X37"/>
    <mergeCell ref="Y37:AF37"/>
    <mergeCell ref="AG37:AH37"/>
    <mergeCell ref="AI37:AP37"/>
    <mergeCell ref="BA36:BB36"/>
    <mergeCell ref="BC36:BJ36"/>
    <mergeCell ref="BK36:BL36"/>
    <mergeCell ref="BM36:BT36"/>
    <mergeCell ref="DI35:DJ35"/>
    <mergeCell ref="E36:L36"/>
    <mergeCell ref="M36:N36"/>
    <mergeCell ref="O36:V36"/>
    <mergeCell ref="W36:X36"/>
    <mergeCell ref="Y36:AF36"/>
    <mergeCell ref="AG36:AH36"/>
    <mergeCell ref="AI36:AP36"/>
    <mergeCell ref="AQ36:AR36"/>
    <mergeCell ref="AS36:AZ36"/>
    <mergeCell ref="CO35:CP35"/>
    <mergeCell ref="CQ35:CX35"/>
    <mergeCell ref="CY35:CZ35"/>
    <mergeCell ref="DA35:DH35"/>
    <mergeCell ref="BU35:BV35"/>
    <mergeCell ref="BW35:CD35"/>
    <mergeCell ref="CE35:CF35"/>
    <mergeCell ref="CG35:CN35"/>
    <mergeCell ref="BA35:BB35"/>
    <mergeCell ref="BC35:BJ35"/>
    <mergeCell ref="BK35:BL35"/>
    <mergeCell ref="BM35:BT35"/>
    <mergeCell ref="DI34:DJ34"/>
    <mergeCell ref="E35:L35"/>
    <mergeCell ref="M35:N35"/>
    <mergeCell ref="O35:V35"/>
    <mergeCell ref="W35:X35"/>
    <mergeCell ref="Y35:AF35"/>
    <mergeCell ref="AG35:AH35"/>
    <mergeCell ref="AI35:AP35"/>
    <mergeCell ref="AQ35:AR35"/>
    <mergeCell ref="AS35:AZ35"/>
    <mergeCell ref="CO34:CP34"/>
    <mergeCell ref="CQ34:CX34"/>
    <mergeCell ref="CY34:CZ34"/>
    <mergeCell ref="DA34:DH34"/>
    <mergeCell ref="BU34:BV34"/>
    <mergeCell ref="BW34:CD34"/>
    <mergeCell ref="CE34:CF34"/>
    <mergeCell ref="CG34:CN34"/>
    <mergeCell ref="BA34:BB34"/>
    <mergeCell ref="BC34:BJ34"/>
    <mergeCell ref="BK34:BL34"/>
    <mergeCell ref="BM34:BT34"/>
    <mergeCell ref="DI33:DJ33"/>
    <mergeCell ref="E34:L34"/>
    <mergeCell ref="M34:N34"/>
    <mergeCell ref="O34:V34"/>
    <mergeCell ref="W34:X34"/>
    <mergeCell ref="Y34:AF34"/>
    <mergeCell ref="AG34:AH34"/>
    <mergeCell ref="AI34:AP34"/>
    <mergeCell ref="AQ34:AR34"/>
    <mergeCell ref="AS34:AZ34"/>
    <mergeCell ref="CO33:CP33"/>
    <mergeCell ref="CQ33:CX33"/>
    <mergeCell ref="CY33:CZ33"/>
    <mergeCell ref="DA33:DH33"/>
    <mergeCell ref="BU33:BV33"/>
    <mergeCell ref="BW33:CD33"/>
    <mergeCell ref="CE33:CF33"/>
    <mergeCell ref="CG33:CN33"/>
    <mergeCell ref="BA33:BB33"/>
    <mergeCell ref="BC33:BJ33"/>
    <mergeCell ref="BK33:BL33"/>
    <mergeCell ref="BM33:BT33"/>
    <mergeCell ref="DI32:DJ32"/>
    <mergeCell ref="E33:L33"/>
    <mergeCell ref="M33:N33"/>
    <mergeCell ref="O33:V33"/>
    <mergeCell ref="W33:X33"/>
    <mergeCell ref="Y33:AF33"/>
    <mergeCell ref="AG33:AH33"/>
    <mergeCell ref="AI33:AP33"/>
    <mergeCell ref="AQ33:AR33"/>
    <mergeCell ref="AS33:AZ33"/>
    <mergeCell ref="CO32:CP32"/>
    <mergeCell ref="CQ32:CX32"/>
    <mergeCell ref="CY32:CZ32"/>
    <mergeCell ref="DA32:DH32"/>
    <mergeCell ref="BU32:BV32"/>
    <mergeCell ref="BW32:CD32"/>
    <mergeCell ref="CE32:CF32"/>
    <mergeCell ref="CG32:CN32"/>
    <mergeCell ref="BA32:BB32"/>
    <mergeCell ref="BC32:BJ32"/>
    <mergeCell ref="BK32:BL32"/>
    <mergeCell ref="BM32:BT32"/>
    <mergeCell ref="DI31:DJ31"/>
    <mergeCell ref="E32:L32"/>
    <mergeCell ref="M32:N32"/>
    <mergeCell ref="O32:V32"/>
    <mergeCell ref="W32:X32"/>
    <mergeCell ref="Y32:AF32"/>
    <mergeCell ref="AG32:AH32"/>
    <mergeCell ref="AI32:AP32"/>
    <mergeCell ref="AQ32:AR32"/>
    <mergeCell ref="AS32:AZ32"/>
    <mergeCell ref="CO31:CP31"/>
    <mergeCell ref="CQ31:CX31"/>
    <mergeCell ref="CY31:CZ31"/>
    <mergeCell ref="DA31:DH31"/>
    <mergeCell ref="BU31:BV31"/>
    <mergeCell ref="BW31:CD31"/>
    <mergeCell ref="CE31:CF31"/>
    <mergeCell ref="CG31:CN31"/>
    <mergeCell ref="BA31:BB31"/>
    <mergeCell ref="BC31:BJ31"/>
    <mergeCell ref="BK31:BL31"/>
    <mergeCell ref="BM31:BT31"/>
    <mergeCell ref="DI30:DJ30"/>
    <mergeCell ref="E31:L31"/>
    <mergeCell ref="M31:N31"/>
    <mergeCell ref="O31:V31"/>
    <mergeCell ref="W31:X31"/>
    <mergeCell ref="Y31:AF31"/>
    <mergeCell ref="AG31:AH31"/>
    <mergeCell ref="AI31:AP31"/>
    <mergeCell ref="AQ31:AR31"/>
    <mergeCell ref="AS31:AZ31"/>
    <mergeCell ref="CO30:CP30"/>
    <mergeCell ref="CQ30:CX30"/>
    <mergeCell ref="CY30:CZ30"/>
    <mergeCell ref="DA30:DH30"/>
    <mergeCell ref="BU30:BV30"/>
    <mergeCell ref="BW30:CD30"/>
    <mergeCell ref="CE30:CF30"/>
    <mergeCell ref="CG30:CN30"/>
    <mergeCell ref="BA30:BB30"/>
    <mergeCell ref="BC30:BJ30"/>
    <mergeCell ref="BK30:BL30"/>
    <mergeCell ref="BM30:BT30"/>
    <mergeCell ref="DI29:DJ29"/>
    <mergeCell ref="E30:L30"/>
    <mergeCell ref="M30:N30"/>
    <mergeCell ref="O30:V30"/>
    <mergeCell ref="W30:X30"/>
    <mergeCell ref="Y30:AF30"/>
    <mergeCell ref="AG30:AH30"/>
    <mergeCell ref="AI30:AP30"/>
    <mergeCell ref="AQ30:AR30"/>
    <mergeCell ref="AS30:AZ30"/>
    <mergeCell ref="CO29:CP29"/>
    <mergeCell ref="CQ29:CX29"/>
    <mergeCell ref="CY29:CZ29"/>
    <mergeCell ref="DA29:DH29"/>
    <mergeCell ref="BU29:BV29"/>
    <mergeCell ref="BW29:CD29"/>
    <mergeCell ref="CE29:CF29"/>
    <mergeCell ref="CG29:CN29"/>
    <mergeCell ref="BA29:BB29"/>
    <mergeCell ref="BC29:BJ29"/>
    <mergeCell ref="BK29:BL29"/>
    <mergeCell ref="BM29:BT29"/>
    <mergeCell ref="DI28:DJ28"/>
    <mergeCell ref="E29:L29"/>
    <mergeCell ref="M29:N29"/>
    <mergeCell ref="O29:V29"/>
    <mergeCell ref="W29:X29"/>
    <mergeCell ref="Y29:AF29"/>
    <mergeCell ref="AG29:AH29"/>
    <mergeCell ref="AI29:AP29"/>
    <mergeCell ref="AQ29:AR29"/>
    <mergeCell ref="AS29:AZ29"/>
    <mergeCell ref="CO28:CP28"/>
    <mergeCell ref="CQ28:CX28"/>
    <mergeCell ref="CY28:CZ28"/>
    <mergeCell ref="DA28:DH28"/>
    <mergeCell ref="BU28:BV28"/>
    <mergeCell ref="BW28:CD28"/>
    <mergeCell ref="CE28:CF28"/>
    <mergeCell ref="CG28:CN28"/>
    <mergeCell ref="BA28:BB28"/>
    <mergeCell ref="BC28:BJ28"/>
    <mergeCell ref="BK28:BL28"/>
    <mergeCell ref="BM28:BT28"/>
    <mergeCell ref="E28:L28"/>
    <mergeCell ref="M28:N28"/>
    <mergeCell ref="O28:V28"/>
    <mergeCell ref="W28:X28"/>
    <mergeCell ref="Y28:AF28"/>
    <mergeCell ref="AG28:AH28"/>
    <mergeCell ref="AI28:AP28"/>
    <mergeCell ref="AQ28:AR28"/>
    <mergeCell ref="AS28:AZ28"/>
    <mergeCell ref="CE27:CF27"/>
    <mergeCell ref="BK27:BL27"/>
    <mergeCell ref="BM27:BT27"/>
    <mergeCell ref="BU27:BV27"/>
    <mergeCell ref="BW27:CD27"/>
    <mergeCell ref="AQ27:AR27"/>
    <mergeCell ref="AS27:AZ27"/>
    <mergeCell ref="BA27:BB27"/>
    <mergeCell ref="BC27:BJ27"/>
    <mergeCell ref="CY26:CZ26"/>
    <mergeCell ref="DA26:DH26"/>
    <mergeCell ref="DI26:DJ26"/>
    <mergeCell ref="E27:L27"/>
    <mergeCell ref="M27:N27"/>
    <mergeCell ref="O27:V27"/>
    <mergeCell ref="W27:X27"/>
    <mergeCell ref="Y27:AF27"/>
    <mergeCell ref="AG27:AH27"/>
    <mergeCell ref="AI27:AP27"/>
    <mergeCell ref="CE26:CF26"/>
    <mergeCell ref="CG26:CN26"/>
    <mergeCell ref="CO26:CP26"/>
    <mergeCell ref="CQ26:CX26"/>
    <mergeCell ref="BK26:BL26"/>
    <mergeCell ref="BM26:BT26"/>
    <mergeCell ref="BU26:BV26"/>
    <mergeCell ref="BW26:CD26"/>
    <mergeCell ref="AQ26:AR26"/>
    <mergeCell ref="AS26:AZ26"/>
    <mergeCell ref="BA26:BB26"/>
    <mergeCell ref="BC26:BJ26"/>
    <mergeCell ref="CY25:CZ25"/>
    <mergeCell ref="DA25:DH25"/>
    <mergeCell ref="DI25:DJ25"/>
    <mergeCell ref="E26:L26"/>
    <mergeCell ref="M26:N26"/>
    <mergeCell ref="O26:V26"/>
    <mergeCell ref="W26:X26"/>
    <mergeCell ref="Y26:AF26"/>
    <mergeCell ref="AG26:AH26"/>
    <mergeCell ref="AI26:AP26"/>
    <mergeCell ref="CE25:CF25"/>
    <mergeCell ref="CG25:CN25"/>
    <mergeCell ref="CO25:CP25"/>
    <mergeCell ref="CQ25:CX25"/>
    <mergeCell ref="BK25:BL25"/>
    <mergeCell ref="BM25:BT25"/>
    <mergeCell ref="BU25:BV25"/>
    <mergeCell ref="BW25:CD25"/>
    <mergeCell ref="AQ25:AR25"/>
    <mergeCell ref="AS25:AZ25"/>
    <mergeCell ref="BA25:BB25"/>
    <mergeCell ref="BC25:BJ25"/>
    <mergeCell ref="BU24:BV24"/>
    <mergeCell ref="BW24:CD24"/>
    <mergeCell ref="CE24:CF24"/>
    <mergeCell ref="E25:L25"/>
    <mergeCell ref="M25:N25"/>
    <mergeCell ref="O25:V25"/>
    <mergeCell ref="W25:X25"/>
    <mergeCell ref="Y25:AF25"/>
    <mergeCell ref="AG25:AH25"/>
    <mergeCell ref="AI25:AP25"/>
    <mergeCell ref="BA24:BB24"/>
    <mergeCell ref="BC24:BJ24"/>
    <mergeCell ref="BK24:BL24"/>
    <mergeCell ref="BM24:BT24"/>
    <mergeCell ref="DA23:DJ23"/>
    <mergeCell ref="E24:L24"/>
    <mergeCell ref="M24:N24"/>
    <mergeCell ref="O24:V24"/>
    <mergeCell ref="W24:X24"/>
    <mergeCell ref="Y24:AF24"/>
    <mergeCell ref="AG24:AH24"/>
    <mergeCell ref="AI24:AP24"/>
    <mergeCell ref="AQ24:AR24"/>
    <mergeCell ref="AS24:AZ24"/>
    <mergeCell ref="BM23:BV23"/>
    <mergeCell ref="BW23:CF23"/>
    <mergeCell ref="CG23:CP23"/>
    <mergeCell ref="CQ23:CZ23"/>
    <mergeCell ref="CG22:CP22"/>
    <mergeCell ref="CQ22:CZ22"/>
    <mergeCell ref="DA22:DJ22"/>
    <mergeCell ref="A23:D23"/>
    <mergeCell ref="E23:N23"/>
    <mergeCell ref="O23:X23"/>
    <mergeCell ref="Y23:AH23"/>
    <mergeCell ref="AI23:AR23"/>
    <mergeCell ref="AS23:BB23"/>
    <mergeCell ref="BC23:BL23"/>
    <mergeCell ref="AS22:BB22"/>
    <mergeCell ref="BC22:BL22"/>
    <mergeCell ref="BM22:BV22"/>
    <mergeCell ref="BW22:CF22"/>
    <mergeCell ref="E22:N22"/>
    <mergeCell ref="O22:X22"/>
    <mergeCell ref="Y22:AH22"/>
    <mergeCell ref="AI22:AR22"/>
    <mergeCell ref="BW21:CF21"/>
    <mergeCell ref="CG21:CP21"/>
    <mergeCell ref="CQ21:CZ21"/>
    <mergeCell ref="DA21:DJ21"/>
    <mergeCell ref="AI21:AR21"/>
    <mergeCell ref="AS21:BB21"/>
    <mergeCell ref="BC21:BL21"/>
    <mergeCell ref="BM21:BV21"/>
    <mergeCell ref="A21:D21"/>
    <mergeCell ref="E21:N21"/>
    <mergeCell ref="O21:X21"/>
    <mergeCell ref="Y21:AH21"/>
    <mergeCell ref="BW20:CF20"/>
    <mergeCell ref="CG20:CP20"/>
    <mergeCell ref="CQ20:CZ20"/>
    <mergeCell ref="DA20:DJ20"/>
    <mergeCell ref="AI20:AR20"/>
    <mergeCell ref="AS20:BB20"/>
    <mergeCell ref="BC20:BL20"/>
    <mergeCell ref="BM20:BV20"/>
    <mergeCell ref="A20:D20"/>
    <mergeCell ref="E20:N20"/>
    <mergeCell ref="O20:X20"/>
    <mergeCell ref="Y20:AH20"/>
    <mergeCell ref="E18:DJ18"/>
    <mergeCell ref="E19:N19"/>
    <mergeCell ref="O19:CF19"/>
    <mergeCell ref="CG19:CZ19"/>
    <mergeCell ref="DA19:DJ19"/>
    <mergeCell ref="BM17:BT17"/>
    <mergeCell ref="BU17:BV17"/>
    <mergeCell ref="BW17:CD17"/>
    <mergeCell ref="CE17:CF17"/>
    <mergeCell ref="AS17:AZ17"/>
    <mergeCell ref="BA17:BB17"/>
    <mergeCell ref="BC17:BJ17"/>
    <mergeCell ref="BK17:BL17"/>
    <mergeCell ref="Y17:AF17"/>
    <mergeCell ref="AG17:AH17"/>
    <mergeCell ref="AI17:AP17"/>
    <mergeCell ref="AQ17:AR17"/>
    <mergeCell ref="E17:L17"/>
    <mergeCell ref="M17:N17"/>
    <mergeCell ref="O17:V17"/>
    <mergeCell ref="W17:X17"/>
    <mergeCell ref="A5:DJ6"/>
    <mergeCell ref="A7:DJ7"/>
    <mergeCell ref="A8:DJ8"/>
    <mergeCell ref="A9:DJ9"/>
    <mergeCell ref="A1:DJ1"/>
    <mergeCell ref="A2:DJ2"/>
    <mergeCell ref="A3:DJ3"/>
    <mergeCell ref="A4:DJ4"/>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41" r:id="rId1"/>
</worksheet>
</file>

<file path=xl/worksheets/sheet10.xml><?xml version="1.0" encoding="utf-8"?>
<worksheet xmlns="http://schemas.openxmlformats.org/spreadsheetml/2006/main" xmlns:r="http://schemas.openxmlformats.org/officeDocument/2006/relationships">
  <sheetPr>
    <pageSetUpPr fitToPage="1"/>
  </sheetPr>
  <dimension ref="A1:O35"/>
  <sheetViews>
    <sheetView showGridLines="0" workbookViewId="0" topLeftCell="A1">
      <selection activeCell="A4" sqref="A4"/>
    </sheetView>
  </sheetViews>
  <sheetFormatPr defaultColWidth="9.00390625" defaultRowHeight="16.5"/>
  <cols>
    <col min="1" max="1" width="4.625" style="265" customWidth="1"/>
    <col min="2" max="2" width="17.875" style="43" customWidth="1"/>
    <col min="3" max="3" width="9.50390625" style="43" customWidth="1"/>
    <col min="4" max="4" width="3.75390625" style="43" customWidth="1"/>
    <col min="5" max="5" width="8.625" style="43" customWidth="1"/>
    <col min="6" max="6" width="5.00390625" style="43" customWidth="1"/>
    <col min="7" max="7" width="8.50390625" style="43" customWidth="1"/>
    <col min="8" max="8" width="2.75390625" style="43" customWidth="1"/>
    <col min="9" max="9" width="7.375" style="43" customWidth="1"/>
    <col min="10" max="10" width="3.625" style="43" customWidth="1"/>
    <col min="11" max="11" width="8.625" style="43" customWidth="1"/>
    <col min="12" max="12" width="3.375" style="43" customWidth="1"/>
    <col min="13" max="13" width="8.625" style="43" customWidth="1"/>
    <col min="14" max="14" width="3.50390625" style="46" customWidth="1"/>
    <col min="15" max="16384" width="9.00390625" style="129" customWidth="1"/>
  </cols>
  <sheetData>
    <row r="1" spans="1:2" s="346" customFormat="1" ht="12" customHeight="1">
      <c r="A1" s="265"/>
      <c r="B1" s="46"/>
    </row>
    <row r="2" spans="1:14" s="346" customFormat="1" ht="16.5">
      <c r="A2" s="240" t="s">
        <v>221</v>
      </c>
      <c r="B2" s="46"/>
      <c r="D2" s="46"/>
      <c r="E2" s="46"/>
      <c r="F2" s="46"/>
      <c r="G2" s="46"/>
      <c r="H2" s="46"/>
      <c r="I2" s="46"/>
      <c r="J2" s="46"/>
      <c r="K2" s="46"/>
      <c r="L2" s="46"/>
      <c r="M2" s="46"/>
      <c r="N2" s="624" t="s">
        <v>741</v>
      </c>
    </row>
    <row r="3" spans="1:14" s="346" customFormat="1" ht="15.75">
      <c r="A3" s="644" t="s">
        <v>143</v>
      </c>
      <c r="B3" s="50"/>
      <c r="C3" s="350"/>
      <c r="D3" s="50"/>
      <c r="E3" s="50"/>
      <c r="F3" s="50"/>
      <c r="G3" s="50"/>
      <c r="H3" s="50"/>
      <c r="I3" s="50"/>
      <c r="J3" s="50"/>
      <c r="K3" s="50"/>
      <c r="L3" s="50"/>
      <c r="M3" s="50"/>
      <c r="N3" s="347" t="s">
        <v>744</v>
      </c>
    </row>
    <row r="4" spans="1:14" s="346" customFormat="1" ht="20.25" customHeight="1">
      <c r="A4" s="172"/>
      <c r="B4" s="46"/>
      <c r="C4" s="46"/>
      <c r="D4" s="46"/>
      <c r="E4" s="46"/>
      <c r="F4" s="46"/>
      <c r="G4" s="46"/>
      <c r="H4" s="46"/>
      <c r="I4" s="46"/>
      <c r="J4" s="46"/>
      <c r="K4" s="46"/>
      <c r="L4" s="46"/>
      <c r="M4" s="46"/>
      <c r="N4" s="46"/>
    </row>
    <row r="5" spans="1:14" s="346" customFormat="1" ht="12" customHeight="1">
      <c r="A5" s="172"/>
      <c r="B5" s="46"/>
      <c r="C5" s="46"/>
      <c r="D5" s="46"/>
      <c r="E5" s="46"/>
      <c r="F5" s="46"/>
      <c r="G5" s="46"/>
      <c r="H5" s="46"/>
      <c r="I5" s="46"/>
      <c r="J5" s="46"/>
      <c r="K5" s="46"/>
      <c r="L5" s="46"/>
      <c r="M5" s="46"/>
      <c r="N5" s="46"/>
    </row>
    <row r="7" spans="1:14" s="74" customFormat="1" ht="15.75">
      <c r="A7" s="12" t="s">
        <v>523</v>
      </c>
      <c r="B7" s="92" t="s">
        <v>524</v>
      </c>
      <c r="C7" s="33"/>
      <c r="D7" s="33"/>
      <c r="E7" s="33"/>
      <c r="F7" s="33"/>
      <c r="G7" s="33"/>
      <c r="H7" s="33"/>
      <c r="I7" s="33"/>
      <c r="J7" s="33"/>
      <c r="K7" s="33"/>
      <c r="L7" s="33"/>
      <c r="M7" s="33"/>
      <c r="N7" s="45"/>
    </row>
    <row r="8" spans="1:14" s="74" customFormat="1" ht="18.75" customHeight="1">
      <c r="A8" s="12" t="s">
        <v>146</v>
      </c>
      <c r="B8" s="41" t="s">
        <v>726</v>
      </c>
      <c r="C8" s="33"/>
      <c r="D8" s="33"/>
      <c r="E8" s="33"/>
      <c r="F8" s="33"/>
      <c r="G8" s="33"/>
      <c r="H8" s="33"/>
      <c r="I8" s="33"/>
      <c r="J8" s="33"/>
      <c r="K8" s="33"/>
      <c r="L8" s="33"/>
      <c r="M8" s="33"/>
      <c r="N8" s="84"/>
    </row>
    <row r="9" spans="1:14" s="179" customFormat="1" ht="13.5" customHeight="1">
      <c r="A9" s="176"/>
      <c r="B9" s="177"/>
      <c r="C9" s="178"/>
      <c r="D9" s="178"/>
      <c r="E9" s="178"/>
      <c r="F9" s="178"/>
      <c r="G9" s="178"/>
      <c r="H9" s="178"/>
      <c r="I9" s="178"/>
      <c r="J9" s="178"/>
      <c r="K9" s="178"/>
      <c r="L9" s="178"/>
      <c r="M9" s="178"/>
      <c r="N9" s="552" t="s">
        <v>602</v>
      </c>
    </row>
    <row r="10" spans="1:14" s="524" customFormat="1" ht="13.5" customHeight="1">
      <c r="A10" s="1022" t="s">
        <v>588</v>
      </c>
      <c r="B10" s="1023"/>
      <c r="C10" s="1017" t="s">
        <v>584</v>
      </c>
      <c r="D10" s="1018"/>
      <c r="E10" s="1017" t="s">
        <v>585</v>
      </c>
      <c r="F10" s="1018"/>
      <c r="G10" s="1017" t="s">
        <v>144</v>
      </c>
      <c r="H10" s="1018"/>
      <c r="I10" s="1017" t="s">
        <v>586</v>
      </c>
      <c r="J10" s="1018"/>
      <c r="K10" s="1017" t="s">
        <v>587</v>
      </c>
      <c r="L10" s="1018"/>
      <c r="M10" s="1017" t="s">
        <v>145</v>
      </c>
      <c r="N10" s="1019"/>
    </row>
    <row r="11" spans="1:14" s="181" customFormat="1" ht="13.5" customHeight="1">
      <c r="A11" s="1024"/>
      <c r="B11" s="1023"/>
      <c r="C11" s="1020" t="s">
        <v>147</v>
      </c>
      <c r="D11" s="1020"/>
      <c r="E11" s="1020" t="s">
        <v>148</v>
      </c>
      <c r="F11" s="1020"/>
      <c r="G11" s="1020" t="s">
        <v>149</v>
      </c>
      <c r="H11" s="1020"/>
      <c r="I11" s="1020" t="s">
        <v>150</v>
      </c>
      <c r="J11" s="1020"/>
      <c r="K11" s="1020" t="s">
        <v>151</v>
      </c>
      <c r="L11" s="1020"/>
      <c r="M11" s="1020" t="s">
        <v>152</v>
      </c>
      <c r="N11" s="1021"/>
    </row>
    <row r="12" spans="1:14" s="181" customFormat="1" ht="13.5" customHeight="1">
      <c r="A12" s="1015">
        <v>1</v>
      </c>
      <c r="B12" s="1016"/>
      <c r="C12" s="1013">
        <v>2</v>
      </c>
      <c r="D12" s="1013"/>
      <c r="E12" s="1013">
        <v>3</v>
      </c>
      <c r="F12" s="1013"/>
      <c r="G12" s="1013">
        <v>4</v>
      </c>
      <c r="H12" s="1013"/>
      <c r="I12" s="1013">
        <v>5</v>
      </c>
      <c r="J12" s="1013"/>
      <c r="K12" s="1013">
        <v>6</v>
      </c>
      <c r="L12" s="1013"/>
      <c r="M12" s="1013">
        <v>7</v>
      </c>
      <c r="N12" s="1014"/>
    </row>
    <row r="13" spans="1:14" s="529" customFormat="1" ht="13.5" customHeight="1">
      <c r="A13" s="525"/>
      <c r="B13" s="526"/>
      <c r="C13" s="527"/>
      <c r="D13" s="528"/>
      <c r="E13" s="527"/>
      <c r="F13" s="528"/>
      <c r="G13" s="528"/>
      <c r="H13" s="528"/>
      <c r="I13" s="527"/>
      <c r="J13" s="527"/>
      <c r="K13" s="527"/>
      <c r="L13" s="527"/>
      <c r="M13" s="527"/>
      <c r="N13" s="526"/>
    </row>
    <row r="14" spans="1:14" s="529" customFormat="1" ht="13.5" customHeight="1">
      <c r="A14" s="530">
        <v>1999</v>
      </c>
      <c r="B14" s="531"/>
      <c r="C14" s="532">
        <v>12755611</v>
      </c>
      <c r="D14" s="533"/>
      <c r="E14" s="534">
        <v>3140639</v>
      </c>
      <c r="F14" s="533"/>
      <c r="G14" s="533">
        <v>4648160</v>
      </c>
      <c r="H14" s="533"/>
      <c r="I14" s="533">
        <v>316363</v>
      </c>
      <c r="J14" s="534"/>
      <c r="K14" s="534">
        <v>2856488</v>
      </c>
      <c r="L14" s="534"/>
      <c r="M14" s="534">
        <v>1793961</v>
      </c>
      <c r="N14" s="535"/>
    </row>
    <row r="15" spans="1:14" s="529" customFormat="1" ht="13.5" customHeight="1">
      <c r="A15" s="536">
        <v>2000</v>
      </c>
      <c r="B15" s="541"/>
      <c r="C15" s="532">
        <v>16394768</v>
      </c>
      <c r="D15" s="542"/>
      <c r="E15" s="532">
        <v>4243039</v>
      </c>
      <c r="F15" s="542"/>
      <c r="G15" s="532">
        <v>4516900</v>
      </c>
      <c r="H15" s="542"/>
      <c r="I15" s="532">
        <v>249943</v>
      </c>
      <c r="J15" s="542"/>
      <c r="K15" s="532">
        <v>7206253</v>
      </c>
      <c r="L15" s="542"/>
      <c r="M15" s="532">
        <v>178633</v>
      </c>
      <c r="N15" s="535"/>
    </row>
    <row r="16" spans="1:14" s="529" customFormat="1" ht="13.5" customHeight="1">
      <c r="A16" s="536"/>
      <c r="B16" s="541"/>
      <c r="C16" s="532"/>
      <c r="D16" s="542"/>
      <c r="E16" s="532"/>
      <c r="F16" s="542"/>
      <c r="G16" s="532"/>
      <c r="H16" s="542"/>
      <c r="I16" s="532"/>
      <c r="J16" s="542"/>
      <c r="K16" s="532"/>
      <c r="L16" s="542"/>
      <c r="M16" s="532"/>
      <c r="N16" s="535"/>
    </row>
    <row r="17" spans="1:14" s="622" customFormat="1" ht="13.5" customHeight="1">
      <c r="A17" s="543">
        <v>2000</v>
      </c>
      <c r="B17" s="540" t="s">
        <v>595</v>
      </c>
      <c r="C17" s="532">
        <v>1338609</v>
      </c>
      <c r="D17" s="532"/>
      <c r="E17" s="532">
        <v>339188</v>
      </c>
      <c r="F17" s="532"/>
      <c r="G17" s="532">
        <v>386379</v>
      </c>
      <c r="H17" s="532"/>
      <c r="I17" s="532">
        <v>17960</v>
      </c>
      <c r="J17" s="532"/>
      <c r="K17" s="532">
        <v>593886</v>
      </c>
      <c r="L17" s="532"/>
      <c r="M17" s="534">
        <v>1196</v>
      </c>
      <c r="N17" s="535"/>
    </row>
    <row r="18" spans="1:14" s="622" customFormat="1" ht="13.5" customHeight="1">
      <c r="A18" s="543"/>
      <c r="B18" s="540" t="s">
        <v>596</v>
      </c>
      <c r="C18" s="532">
        <v>1358190</v>
      </c>
      <c r="D18" s="532"/>
      <c r="E18" s="532">
        <v>389669</v>
      </c>
      <c r="F18" s="532"/>
      <c r="G18" s="532">
        <v>441421</v>
      </c>
      <c r="H18" s="532"/>
      <c r="I18" s="532">
        <v>20624</v>
      </c>
      <c r="J18" s="532"/>
      <c r="K18" s="532">
        <v>504640</v>
      </c>
      <c r="L18" s="532"/>
      <c r="M18" s="534">
        <v>1836</v>
      </c>
      <c r="N18" s="535"/>
    </row>
    <row r="19" spans="1:14" s="622" customFormat="1" ht="13.5" customHeight="1">
      <c r="A19" s="543"/>
      <c r="B19" s="537" t="s">
        <v>597</v>
      </c>
      <c r="C19" s="532">
        <v>1376770</v>
      </c>
      <c r="D19" s="532"/>
      <c r="E19" s="532">
        <v>373622</v>
      </c>
      <c r="F19" s="532"/>
      <c r="G19" s="532">
        <v>426602</v>
      </c>
      <c r="H19" s="532"/>
      <c r="I19" s="532">
        <v>15161</v>
      </c>
      <c r="J19" s="532"/>
      <c r="K19" s="532">
        <v>551988</v>
      </c>
      <c r="L19" s="532"/>
      <c r="M19" s="534">
        <v>9397</v>
      </c>
      <c r="N19" s="535"/>
    </row>
    <row r="20" spans="1:15" s="529" customFormat="1" ht="13.5" customHeight="1">
      <c r="A20" s="543"/>
      <c r="B20" s="537" t="s">
        <v>598</v>
      </c>
      <c r="C20" s="532">
        <v>1405384</v>
      </c>
      <c r="D20" s="532"/>
      <c r="E20" s="532">
        <v>377238</v>
      </c>
      <c r="F20" s="532"/>
      <c r="G20" s="532">
        <v>345495</v>
      </c>
      <c r="H20" s="532"/>
      <c r="I20" s="532">
        <v>15108</v>
      </c>
      <c r="J20" s="532"/>
      <c r="K20" s="532">
        <v>665927</v>
      </c>
      <c r="L20" s="532"/>
      <c r="M20" s="534">
        <v>1616</v>
      </c>
      <c r="N20" s="535"/>
      <c r="O20" s="545"/>
    </row>
    <row r="21" spans="1:14" s="529" customFormat="1" ht="13.5" customHeight="1">
      <c r="A21" s="543"/>
      <c r="B21" s="537" t="s">
        <v>599</v>
      </c>
      <c r="C21" s="532">
        <v>1644969</v>
      </c>
      <c r="D21" s="532"/>
      <c r="E21" s="532">
        <v>405933</v>
      </c>
      <c r="F21" s="532"/>
      <c r="G21" s="532">
        <v>428256</v>
      </c>
      <c r="H21" s="532"/>
      <c r="I21" s="532">
        <v>12986</v>
      </c>
      <c r="J21" s="532"/>
      <c r="K21" s="532">
        <v>686614</v>
      </c>
      <c r="L21" s="532"/>
      <c r="M21" s="544">
        <v>111180</v>
      </c>
      <c r="N21" s="535"/>
    </row>
    <row r="22" spans="1:15" s="529" customFormat="1" ht="13.5" customHeight="1">
      <c r="A22" s="543"/>
      <c r="B22" s="537" t="s">
        <v>600</v>
      </c>
      <c r="C22" s="532">
        <v>1560545</v>
      </c>
      <c r="D22" s="532"/>
      <c r="E22" s="532">
        <v>372181</v>
      </c>
      <c r="F22" s="532"/>
      <c r="G22" s="532">
        <v>366460</v>
      </c>
      <c r="H22" s="532"/>
      <c r="I22" s="532">
        <v>8543</v>
      </c>
      <c r="J22" s="532"/>
      <c r="K22" s="532">
        <v>770353</v>
      </c>
      <c r="L22" s="532"/>
      <c r="M22" s="534">
        <v>43008</v>
      </c>
      <c r="N22" s="535"/>
      <c r="O22" s="545"/>
    </row>
    <row r="23" spans="1:14" s="529" customFormat="1" ht="13.5" customHeight="1">
      <c r="A23" s="543"/>
      <c r="B23" s="537" t="s">
        <v>589</v>
      </c>
      <c r="C23" s="532">
        <v>1550462</v>
      </c>
      <c r="D23" s="532"/>
      <c r="E23" s="532">
        <v>413139</v>
      </c>
      <c r="F23" s="532"/>
      <c r="G23" s="532">
        <v>421045</v>
      </c>
      <c r="H23" s="532"/>
      <c r="I23" s="532">
        <v>19537</v>
      </c>
      <c r="J23" s="532"/>
      <c r="K23" s="532">
        <v>692864</v>
      </c>
      <c r="L23" s="532"/>
      <c r="M23" s="534">
        <v>3877</v>
      </c>
      <c r="N23" s="535"/>
    </row>
    <row r="24" spans="1:14" s="529" customFormat="1" ht="13.5" customHeight="1">
      <c r="A24" s="543"/>
      <c r="B24" s="537" t="s">
        <v>590</v>
      </c>
      <c r="C24" s="532">
        <v>1544173</v>
      </c>
      <c r="D24" s="532"/>
      <c r="E24" s="532">
        <v>379993</v>
      </c>
      <c r="F24" s="532"/>
      <c r="G24" s="532">
        <v>405099</v>
      </c>
      <c r="H24" s="532"/>
      <c r="I24" s="532">
        <v>41310</v>
      </c>
      <c r="J24" s="532"/>
      <c r="K24" s="532">
        <v>716463</v>
      </c>
      <c r="L24" s="532"/>
      <c r="M24" s="534">
        <v>1308</v>
      </c>
      <c r="N24" s="535"/>
    </row>
    <row r="25" spans="1:14" s="524" customFormat="1" ht="13.5" customHeight="1">
      <c r="A25" s="546"/>
      <c r="B25" s="547"/>
      <c r="C25" s="539"/>
      <c r="D25" s="539"/>
      <c r="E25" s="539"/>
      <c r="F25" s="539"/>
      <c r="G25" s="539"/>
      <c r="H25" s="539"/>
      <c r="I25" s="539"/>
      <c r="J25" s="539"/>
      <c r="K25" s="539"/>
      <c r="L25" s="539"/>
      <c r="M25" s="539"/>
      <c r="N25" s="535"/>
    </row>
    <row r="26" spans="1:14" s="529" customFormat="1" ht="13.5" customHeight="1">
      <c r="A26" s="543">
        <v>2001</v>
      </c>
      <c r="B26" s="538" t="s">
        <v>591</v>
      </c>
      <c r="C26" s="532">
        <v>1286275</v>
      </c>
      <c r="D26" s="532"/>
      <c r="E26" s="532">
        <v>313065</v>
      </c>
      <c r="F26" s="532"/>
      <c r="G26" s="532">
        <v>243055</v>
      </c>
      <c r="H26" s="532"/>
      <c r="I26" s="542">
        <v>27980</v>
      </c>
      <c r="J26" s="532"/>
      <c r="K26" s="532">
        <v>699102</v>
      </c>
      <c r="L26" s="532"/>
      <c r="M26" s="534">
        <v>3073</v>
      </c>
      <c r="N26" s="535"/>
    </row>
    <row r="27" spans="1:14" s="529" customFormat="1" ht="13.5" customHeight="1">
      <c r="A27" s="543"/>
      <c r="B27" s="540" t="s">
        <v>592</v>
      </c>
      <c r="C27" s="532">
        <v>1497244</v>
      </c>
      <c r="D27" s="532"/>
      <c r="E27" s="532">
        <v>344154</v>
      </c>
      <c r="F27" s="532"/>
      <c r="G27" s="532">
        <v>330613</v>
      </c>
      <c r="H27" s="532"/>
      <c r="I27" s="532">
        <v>24709</v>
      </c>
      <c r="J27" s="532"/>
      <c r="K27" s="532">
        <v>695681</v>
      </c>
      <c r="L27" s="532"/>
      <c r="M27" s="544">
        <f>C27-SUM(E27:K27)</f>
        <v>102087</v>
      </c>
      <c r="N27" s="535"/>
    </row>
    <row r="28" spans="1:14" s="529" customFormat="1" ht="13.5" customHeight="1">
      <c r="A28" s="543"/>
      <c r="B28" s="540" t="s">
        <v>593</v>
      </c>
      <c r="C28" s="532">
        <v>1804968</v>
      </c>
      <c r="D28" s="532"/>
      <c r="E28" s="532">
        <v>563016</v>
      </c>
      <c r="F28" s="532"/>
      <c r="G28" s="532">
        <v>403704</v>
      </c>
      <c r="H28" s="532"/>
      <c r="I28" s="532">
        <v>24701</v>
      </c>
      <c r="J28" s="532"/>
      <c r="K28" s="532">
        <v>809736</v>
      </c>
      <c r="L28" s="532"/>
      <c r="M28" s="544">
        <f>C28-SUM(E28:K28)</f>
        <v>3811</v>
      </c>
      <c r="N28" s="535"/>
    </row>
    <row r="29" spans="1:14" s="529" customFormat="1" ht="13.5" customHeight="1">
      <c r="A29" s="543"/>
      <c r="B29" s="540" t="s">
        <v>594</v>
      </c>
      <c r="C29" s="532">
        <f>SUM(E29:M29)</f>
        <v>1322030</v>
      </c>
      <c r="D29" s="532"/>
      <c r="E29" s="532">
        <v>513476</v>
      </c>
      <c r="F29" s="532"/>
      <c r="G29" s="532">
        <v>337743</v>
      </c>
      <c r="H29" s="532"/>
      <c r="I29" s="532">
        <v>25649</v>
      </c>
      <c r="J29" s="532"/>
      <c r="K29" s="532">
        <v>442933</v>
      </c>
      <c r="L29" s="532"/>
      <c r="M29" s="544">
        <v>2229</v>
      </c>
      <c r="N29" s="535"/>
    </row>
    <row r="30" spans="1:14" s="529" customFormat="1" ht="13.5" customHeight="1">
      <c r="A30" s="543"/>
      <c r="B30" s="540" t="s">
        <v>595</v>
      </c>
      <c r="C30" s="532">
        <f>SUM(E30:M30)</f>
        <v>1180918</v>
      </c>
      <c r="D30" s="532"/>
      <c r="E30" s="532">
        <v>465175</v>
      </c>
      <c r="F30" s="532"/>
      <c r="G30" s="532">
        <v>375290</v>
      </c>
      <c r="H30" s="532"/>
      <c r="I30" s="532">
        <v>29683</v>
      </c>
      <c r="J30" s="532"/>
      <c r="K30" s="532">
        <v>297207</v>
      </c>
      <c r="L30" s="532"/>
      <c r="M30" s="534">
        <f>3740+9823</f>
        <v>13563</v>
      </c>
      <c r="N30" s="535"/>
    </row>
    <row r="31" spans="1:14" s="529" customFormat="1" ht="13.5" customHeight="1">
      <c r="A31" s="546"/>
      <c r="B31" s="540" t="s">
        <v>601</v>
      </c>
      <c r="C31" s="539">
        <f>SUM(C26:C30)</f>
        <v>7091435</v>
      </c>
      <c r="D31" s="539"/>
      <c r="E31" s="539">
        <f>SUM(E26:E30)</f>
        <v>2198886</v>
      </c>
      <c r="F31" s="539"/>
      <c r="G31" s="539">
        <f>SUM(G26:G30)</f>
        <v>1690405</v>
      </c>
      <c r="H31" s="539"/>
      <c r="I31" s="539">
        <f>SUM(I26:I30)</f>
        <v>132722</v>
      </c>
      <c r="J31" s="539"/>
      <c r="K31" s="539">
        <f>SUM(K26:K30)</f>
        <v>2944659</v>
      </c>
      <c r="L31" s="539"/>
      <c r="M31" s="539">
        <f>SUM(M26:M30)</f>
        <v>124763</v>
      </c>
      <c r="N31" s="535"/>
    </row>
    <row r="32" spans="1:14" s="529" customFormat="1" ht="13.5" customHeight="1">
      <c r="A32" s="548"/>
      <c r="B32" s="549"/>
      <c r="C32" s="550"/>
      <c r="D32" s="550"/>
      <c r="E32" s="550"/>
      <c r="F32" s="550"/>
      <c r="G32" s="550"/>
      <c r="H32" s="550"/>
      <c r="I32" s="550"/>
      <c r="J32" s="550"/>
      <c r="K32" s="550"/>
      <c r="L32" s="550"/>
      <c r="M32" s="550"/>
      <c r="N32" s="551"/>
    </row>
    <row r="33" spans="1:14" s="179" customFormat="1" ht="6.75" customHeight="1">
      <c r="A33" s="180"/>
      <c r="B33" s="178"/>
      <c r="C33" s="182"/>
      <c r="D33" s="182"/>
      <c r="E33" s="182"/>
      <c r="F33" s="182"/>
      <c r="G33" s="182"/>
      <c r="H33" s="182"/>
      <c r="I33" s="182"/>
      <c r="J33" s="182"/>
      <c r="K33" s="182"/>
      <c r="L33" s="182"/>
      <c r="M33" s="182"/>
      <c r="N33" s="264"/>
    </row>
    <row r="34" spans="1:14" s="179" customFormat="1" ht="13.5" customHeight="1">
      <c r="A34" s="591" t="s">
        <v>658</v>
      </c>
      <c r="B34" s="592" t="s">
        <v>659</v>
      </c>
      <c r="C34" s="178"/>
      <c r="D34" s="178"/>
      <c r="E34" s="178"/>
      <c r="F34" s="178"/>
      <c r="G34" s="178"/>
      <c r="H34" s="178"/>
      <c r="I34" s="178"/>
      <c r="J34" s="178"/>
      <c r="K34" s="178"/>
      <c r="L34" s="178"/>
      <c r="M34" s="178"/>
      <c r="N34" s="593"/>
    </row>
    <row r="35" spans="1:14" s="179" customFormat="1" ht="13.5" customHeight="1">
      <c r="A35" s="180"/>
      <c r="B35" s="178" t="s">
        <v>660</v>
      </c>
      <c r="C35" s="178"/>
      <c r="D35" s="178"/>
      <c r="E35" s="178"/>
      <c r="F35" s="178"/>
      <c r="G35" s="178"/>
      <c r="H35" s="178"/>
      <c r="I35" s="178"/>
      <c r="J35" s="178"/>
      <c r="K35" s="178"/>
      <c r="L35" s="178"/>
      <c r="M35" s="178"/>
      <c r="N35" s="593"/>
    </row>
  </sheetData>
  <mergeCells count="20">
    <mergeCell ref="A10:B11"/>
    <mergeCell ref="C10:D10"/>
    <mergeCell ref="E10:F10"/>
    <mergeCell ref="G10:H10"/>
    <mergeCell ref="I10:J10"/>
    <mergeCell ref="K10:L10"/>
    <mergeCell ref="M10:N10"/>
    <mergeCell ref="C11:D11"/>
    <mergeCell ref="E11:F11"/>
    <mergeCell ref="G11:H11"/>
    <mergeCell ref="I11:J11"/>
    <mergeCell ref="K11:L11"/>
    <mergeCell ref="M11:N11"/>
    <mergeCell ref="I12:J12"/>
    <mergeCell ref="K12:L12"/>
    <mergeCell ref="M12:N12"/>
    <mergeCell ref="A12:B12"/>
    <mergeCell ref="C12:D12"/>
    <mergeCell ref="E12:F12"/>
    <mergeCell ref="G12:H12"/>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X84"/>
  <sheetViews>
    <sheetView showGridLines="0" zoomScale="75" zoomScaleNormal="75" workbookViewId="0" topLeftCell="A1">
      <selection activeCell="A4" sqref="A4"/>
    </sheetView>
  </sheetViews>
  <sheetFormatPr defaultColWidth="9.00390625" defaultRowHeight="18" customHeight="1"/>
  <cols>
    <col min="1" max="1" width="7.25390625" style="49" customWidth="1"/>
    <col min="2" max="2" width="19.375" style="49" customWidth="1"/>
    <col min="3" max="3" width="10.50390625" style="49" customWidth="1"/>
    <col min="4" max="4" width="1.625" style="49" customWidth="1"/>
    <col min="5" max="5" width="11.25390625" style="49" customWidth="1"/>
    <col min="6" max="6" width="0.875" style="49" customWidth="1"/>
    <col min="7" max="7" width="11.25390625" style="49" customWidth="1"/>
    <col min="8" max="8" width="0.875" style="49" customWidth="1"/>
    <col min="9" max="9" width="11.625" style="49" customWidth="1"/>
    <col min="10" max="10" width="0.875" style="49" customWidth="1"/>
    <col min="11" max="11" width="11.25390625" style="282" customWidth="1"/>
    <col min="12" max="12" width="0.875" style="282" customWidth="1"/>
    <col min="13" max="13" width="11.25390625" style="282" customWidth="1"/>
    <col min="14" max="14" width="1.00390625" style="282" customWidth="1"/>
    <col min="15" max="15" width="10.50390625" style="282" customWidth="1"/>
    <col min="16" max="16" width="1.37890625" style="282" customWidth="1"/>
    <col min="17" max="17" width="10.25390625" style="282" customWidth="1"/>
    <col min="18" max="18" width="1.625" style="282" customWidth="1"/>
    <col min="19" max="19" width="11.625" style="282" customWidth="1"/>
    <col min="20" max="20" width="0.875" style="282" customWidth="1"/>
    <col min="21" max="21" width="11.25390625" style="282" customWidth="1"/>
    <col min="22" max="22" width="0.875" style="282" customWidth="1"/>
    <col min="23" max="23" width="11.25390625" style="49" customWidth="1"/>
    <col min="24" max="24" width="0.875" style="49" customWidth="1"/>
    <col min="25" max="25" width="5.625" style="49" customWidth="1"/>
    <col min="26" max="26" width="3.00390625" style="49" customWidth="1"/>
    <col min="27" max="27" width="6.50390625" style="49" customWidth="1"/>
    <col min="28" max="28" width="3.00390625" style="49" customWidth="1"/>
    <col min="29" max="29" width="6.50390625" style="49" customWidth="1"/>
    <col min="30" max="30" width="3.00390625" style="49" customWidth="1"/>
    <col min="31" max="31" width="5.625" style="49" customWidth="1"/>
    <col min="32" max="32" width="3.00390625" style="49" customWidth="1"/>
    <col min="33" max="16384" width="9.00390625" style="49" customWidth="1"/>
  </cols>
  <sheetData>
    <row r="1" spans="1:23" s="111" customFormat="1" ht="19.5" customHeight="1">
      <c r="A1" s="10"/>
      <c r="W1" s="158"/>
    </row>
    <row r="2" spans="1:24" s="111" customFormat="1" ht="25.5">
      <c r="A2" s="629" t="s">
        <v>748</v>
      </c>
      <c r="W2" s="158"/>
      <c r="X2" s="645" t="s">
        <v>531</v>
      </c>
    </row>
    <row r="3" spans="1:24" s="111" customFormat="1" ht="18.75">
      <c r="A3" s="222" t="s">
        <v>747</v>
      </c>
      <c r="B3" s="160"/>
      <c r="C3" s="160"/>
      <c r="D3" s="160"/>
      <c r="E3" s="160"/>
      <c r="F3" s="160"/>
      <c r="G3" s="160"/>
      <c r="H3" s="160"/>
      <c r="I3" s="160"/>
      <c r="J3" s="160"/>
      <c r="K3" s="160"/>
      <c r="L3" s="160"/>
      <c r="M3" s="160"/>
      <c r="N3" s="160"/>
      <c r="O3" s="160"/>
      <c r="P3" s="160"/>
      <c r="Q3" s="160"/>
      <c r="R3" s="160"/>
      <c r="S3" s="160"/>
      <c r="T3" s="160"/>
      <c r="U3" s="160"/>
      <c r="V3" s="160"/>
      <c r="W3" s="161"/>
      <c r="X3" s="646" t="s">
        <v>532</v>
      </c>
    </row>
    <row r="4" s="111" customFormat="1" ht="19.5" customHeight="1">
      <c r="S4" s="158"/>
    </row>
    <row r="5" spans="1:19" s="111" customFormat="1" ht="19.5" customHeight="1">
      <c r="A5" s="10"/>
      <c r="S5" s="158"/>
    </row>
    <row r="6" s="111" customFormat="1" ht="19.5" customHeight="1"/>
    <row r="7" spans="1:22" s="302" customFormat="1" ht="27.75">
      <c r="A7" s="249" t="s">
        <v>533</v>
      </c>
      <c r="B7" s="247" t="s">
        <v>534</v>
      </c>
      <c r="K7" s="248"/>
      <c r="L7" s="248"/>
      <c r="M7" s="303"/>
      <c r="N7" s="303"/>
      <c r="O7" s="303"/>
      <c r="P7" s="303"/>
      <c r="Q7" s="303"/>
      <c r="R7" s="303"/>
      <c r="S7" s="303"/>
      <c r="T7" s="303"/>
      <c r="U7" s="303"/>
      <c r="V7" s="303"/>
    </row>
    <row r="8" spans="1:22" s="302" customFormat="1" ht="27.75">
      <c r="A8" s="304" t="s">
        <v>535</v>
      </c>
      <c r="B8" s="249" t="s">
        <v>536</v>
      </c>
      <c r="K8" s="248"/>
      <c r="L8" s="248"/>
      <c r="M8" s="303"/>
      <c r="N8" s="303"/>
      <c r="O8" s="303"/>
      <c r="P8" s="303"/>
      <c r="Q8" s="303"/>
      <c r="R8" s="303"/>
      <c r="S8" s="303"/>
      <c r="T8" s="303"/>
      <c r="U8" s="303"/>
      <c r="V8" s="303"/>
    </row>
    <row r="9" spans="1:24" ht="18" customHeight="1">
      <c r="A9" s="11"/>
      <c r="B9" s="166"/>
      <c r="W9" s="1056" t="s">
        <v>537</v>
      </c>
      <c r="X9" s="1057"/>
    </row>
    <row r="10" spans="1:24" ht="21.75" customHeight="1">
      <c r="A10" s="157"/>
      <c r="B10" s="157"/>
      <c r="C10" s="305"/>
      <c r="D10" s="306"/>
      <c r="E10" s="1050" t="s">
        <v>538</v>
      </c>
      <c r="F10" s="1049"/>
      <c r="G10" s="1049"/>
      <c r="H10" s="1049"/>
      <c r="I10" s="1049"/>
      <c r="J10" s="1049"/>
      <c r="K10" s="1049"/>
      <c r="L10" s="1049"/>
      <c r="M10" s="1049"/>
      <c r="N10" s="1055"/>
      <c r="O10" s="1050" t="s">
        <v>539</v>
      </c>
      <c r="P10" s="1049"/>
      <c r="Q10" s="1049"/>
      <c r="R10" s="1049"/>
      <c r="S10" s="1049"/>
      <c r="T10" s="1049"/>
      <c r="U10" s="1049"/>
      <c r="V10" s="1049"/>
      <c r="W10" s="1049"/>
      <c r="X10" s="284"/>
    </row>
    <row r="11" spans="1:24" ht="21.75" customHeight="1">
      <c r="A11" s="1053" t="s">
        <v>540</v>
      </c>
      <c r="B11" s="1054"/>
      <c r="C11" s="1044" t="s">
        <v>541</v>
      </c>
      <c r="D11" s="1045"/>
      <c r="E11" s="1044" t="s">
        <v>542</v>
      </c>
      <c r="F11" s="1045"/>
      <c r="G11" s="1044" t="s">
        <v>543</v>
      </c>
      <c r="H11" s="1045"/>
      <c r="I11" s="1046" t="s">
        <v>544</v>
      </c>
      <c r="J11" s="1047"/>
      <c r="K11" s="1046" t="s">
        <v>545</v>
      </c>
      <c r="L11" s="1047"/>
      <c r="M11" s="1034" t="s">
        <v>546</v>
      </c>
      <c r="N11" s="1047"/>
      <c r="O11" s="1044" t="s">
        <v>542</v>
      </c>
      <c r="P11" s="1045"/>
      <c r="Q11" s="1044" t="s">
        <v>543</v>
      </c>
      <c r="R11" s="1045"/>
      <c r="S11" s="1046" t="s">
        <v>544</v>
      </c>
      <c r="T11" s="1047"/>
      <c r="U11" s="1046" t="s">
        <v>545</v>
      </c>
      <c r="V11" s="1047"/>
      <c r="W11" s="1034" t="s">
        <v>546</v>
      </c>
      <c r="X11" s="1035"/>
    </row>
    <row r="12" spans="1:24" s="168" customFormat="1" ht="21.75" customHeight="1">
      <c r="A12" s="1036" t="s">
        <v>547</v>
      </c>
      <c r="B12" s="1037"/>
      <c r="C12" s="1038" t="s">
        <v>548</v>
      </c>
      <c r="D12" s="1039"/>
      <c r="E12" s="1040" t="s">
        <v>549</v>
      </c>
      <c r="F12" s="1041"/>
      <c r="G12" s="1042" t="s">
        <v>550</v>
      </c>
      <c r="H12" s="1043"/>
      <c r="I12" s="1028" t="s">
        <v>551</v>
      </c>
      <c r="J12" s="1029"/>
      <c r="K12" s="1030" t="s">
        <v>552</v>
      </c>
      <c r="L12" s="1031"/>
      <c r="M12" s="1028" t="s">
        <v>553</v>
      </c>
      <c r="N12" s="1029"/>
      <c r="O12" s="1040" t="s">
        <v>549</v>
      </c>
      <c r="P12" s="1041"/>
      <c r="Q12" s="1042" t="s">
        <v>550</v>
      </c>
      <c r="R12" s="1043"/>
      <c r="S12" s="1028" t="s">
        <v>551</v>
      </c>
      <c r="T12" s="1029"/>
      <c r="U12" s="1030" t="s">
        <v>552</v>
      </c>
      <c r="V12" s="1031"/>
      <c r="W12" s="1028" t="s">
        <v>553</v>
      </c>
      <c r="X12" s="1032"/>
    </row>
    <row r="13" spans="1:24" ht="21.75" customHeight="1">
      <c r="A13" s="1049">
        <v>1</v>
      </c>
      <c r="B13" s="1049"/>
      <c r="C13" s="1048">
        <v>2</v>
      </c>
      <c r="D13" s="1049"/>
      <c r="E13" s="1048">
        <v>3</v>
      </c>
      <c r="F13" s="1049"/>
      <c r="G13" s="1048">
        <v>4</v>
      </c>
      <c r="H13" s="1049"/>
      <c r="I13" s="1048">
        <v>5</v>
      </c>
      <c r="J13" s="1049"/>
      <c r="K13" s="1048">
        <v>6</v>
      </c>
      <c r="L13" s="1055"/>
      <c r="M13" s="1048">
        <v>7</v>
      </c>
      <c r="N13" s="1055"/>
      <c r="O13" s="1048">
        <v>8</v>
      </c>
      <c r="P13" s="1055"/>
      <c r="Q13" s="1048">
        <v>9</v>
      </c>
      <c r="R13" s="1055"/>
      <c r="S13" s="1048">
        <v>10</v>
      </c>
      <c r="T13" s="1055"/>
      <c r="U13" s="1048">
        <v>11</v>
      </c>
      <c r="V13" s="1055"/>
      <c r="W13" s="1048">
        <v>12</v>
      </c>
      <c r="X13" s="1049"/>
    </row>
    <row r="14" spans="1:6" ht="21.75" customHeight="1">
      <c r="A14" s="111"/>
      <c r="B14" s="111"/>
      <c r="C14" s="297"/>
      <c r="D14" s="298"/>
      <c r="E14" s="298"/>
      <c r="F14" s="298"/>
    </row>
    <row r="15" spans="1:23" s="308" customFormat="1" ht="21.75" customHeight="1">
      <c r="A15" s="242">
        <v>1999</v>
      </c>
      <c r="B15" s="307"/>
      <c r="C15" s="250">
        <v>228614</v>
      </c>
      <c r="D15" s="250"/>
      <c r="E15" s="251">
        <v>157596</v>
      </c>
      <c r="F15" s="250"/>
      <c r="G15" s="250">
        <v>90680</v>
      </c>
      <c r="H15" s="250"/>
      <c r="I15" s="250">
        <v>3765</v>
      </c>
      <c r="J15" s="250"/>
      <c r="K15" s="250">
        <v>63151</v>
      </c>
      <c r="L15" s="250"/>
      <c r="M15" s="300" t="s">
        <v>554</v>
      </c>
      <c r="N15" s="252"/>
      <c r="O15" s="251">
        <v>71018</v>
      </c>
      <c r="P15" s="252"/>
      <c r="Q15" s="250">
        <v>44978</v>
      </c>
      <c r="R15" s="250"/>
      <c r="S15" s="250">
        <v>3904</v>
      </c>
      <c r="T15" s="250"/>
      <c r="U15" s="250">
        <v>22136</v>
      </c>
      <c r="V15" s="250"/>
      <c r="W15" s="300" t="s">
        <v>554</v>
      </c>
    </row>
    <row r="16" spans="1:24" s="308" customFormat="1" ht="21.75" customHeight="1">
      <c r="A16" s="242">
        <v>2000</v>
      </c>
      <c r="B16" s="307"/>
      <c r="C16" s="250">
        <v>243448</v>
      </c>
      <c r="D16" s="250"/>
      <c r="E16" s="250">
        <v>161172</v>
      </c>
      <c r="F16" s="250"/>
      <c r="G16" s="250">
        <v>88029</v>
      </c>
      <c r="H16" s="250"/>
      <c r="I16" s="250">
        <v>2640</v>
      </c>
      <c r="J16" s="250"/>
      <c r="K16" s="250">
        <v>70503</v>
      </c>
      <c r="L16" s="250"/>
      <c r="M16" s="250">
        <v>0</v>
      </c>
      <c r="N16" s="250"/>
      <c r="O16" s="250">
        <v>82276</v>
      </c>
      <c r="P16" s="250"/>
      <c r="Q16" s="250">
        <v>45559</v>
      </c>
      <c r="R16" s="250"/>
      <c r="S16" s="250">
        <v>4505</v>
      </c>
      <c r="T16" s="250"/>
      <c r="U16" s="250">
        <v>31989</v>
      </c>
      <c r="V16" s="250"/>
      <c r="W16" s="250">
        <v>223</v>
      </c>
      <c r="X16" s="250"/>
    </row>
    <row r="17" spans="1:23" ht="21.75" customHeight="1">
      <c r="A17" s="111"/>
      <c r="B17" s="111"/>
      <c r="C17" s="297"/>
      <c r="D17" s="298"/>
      <c r="E17" s="126"/>
      <c r="F17" s="298"/>
      <c r="G17" s="250"/>
      <c r="H17" s="250"/>
      <c r="I17" s="250"/>
      <c r="J17" s="250"/>
      <c r="K17" s="250"/>
      <c r="O17" s="126"/>
      <c r="Q17" s="250"/>
      <c r="R17" s="250"/>
      <c r="S17" s="250"/>
      <c r="T17" s="250"/>
      <c r="U17" s="250"/>
      <c r="V17" s="250"/>
      <c r="W17" s="187"/>
    </row>
    <row r="18" spans="1:23" s="308" customFormat="1" ht="21.75" customHeight="1">
      <c r="A18" s="253">
        <v>2000</v>
      </c>
      <c r="B18" s="254" t="s">
        <v>557</v>
      </c>
      <c r="C18" s="250">
        <v>18845</v>
      </c>
      <c r="D18" s="250"/>
      <c r="E18" s="251">
        <v>13095</v>
      </c>
      <c r="F18" s="250"/>
      <c r="G18" s="250">
        <v>6949</v>
      </c>
      <c r="H18" s="250"/>
      <c r="I18" s="250">
        <v>313</v>
      </c>
      <c r="J18" s="250"/>
      <c r="K18" s="250">
        <v>5833</v>
      </c>
      <c r="L18" s="252"/>
      <c r="M18" s="250">
        <v>0</v>
      </c>
      <c r="N18" s="252"/>
      <c r="O18" s="251">
        <v>5750</v>
      </c>
      <c r="P18" s="252"/>
      <c r="Q18" s="250">
        <v>2887</v>
      </c>
      <c r="R18" s="250"/>
      <c r="S18" s="250">
        <v>231</v>
      </c>
      <c r="T18" s="250"/>
      <c r="U18" s="250">
        <v>2553</v>
      </c>
      <c r="V18" s="252"/>
      <c r="W18" s="250">
        <v>79</v>
      </c>
    </row>
    <row r="19" spans="1:23" s="308" customFormat="1" ht="21.75" customHeight="1">
      <c r="A19" s="253"/>
      <c r="B19" s="254" t="s">
        <v>558</v>
      </c>
      <c r="C19" s="250">
        <v>20926</v>
      </c>
      <c r="D19" s="250"/>
      <c r="E19" s="251">
        <v>14145</v>
      </c>
      <c r="F19" s="250"/>
      <c r="G19" s="250">
        <v>7741</v>
      </c>
      <c r="H19" s="250"/>
      <c r="I19" s="250">
        <v>134</v>
      </c>
      <c r="J19" s="250"/>
      <c r="K19" s="250">
        <v>6270</v>
      </c>
      <c r="L19" s="252"/>
      <c r="M19" s="250">
        <v>0</v>
      </c>
      <c r="N19" s="252"/>
      <c r="O19" s="251">
        <v>6781</v>
      </c>
      <c r="P19" s="252"/>
      <c r="Q19" s="250">
        <v>3884</v>
      </c>
      <c r="R19" s="250"/>
      <c r="S19" s="250">
        <v>295</v>
      </c>
      <c r="T19" s="250"/>
      <c r="U19" s="250">
        <v>2497</v>
      </c>
      <c r="V19" s="252"/>
      <c r="W19" s="250">
        <v>105</v>
      </c>
    </row>
    <row r="20" spans="1:23" s="308" customFormat="1" ht="21.75" customHeight="1">
      <c r="A20" s="253"/>
      <c r="B20" s="254" t="s">
        <v>559</v>
      </c>
      <c r="C20" s="250">
        <v>21092</v>
      </c>
      <c r="D20" s="250"/>
      <c r="E20" s="251">
        <v>13074</v>
      </c>
      <c r="F20" s="250"/>
      <c r="G20" s="250">
        <v>7251</v>
      </c>
      <c r="H20" s="250"/>
      <c r="I20" s="250">
        <v>137</v>
      </c>
      <c r="J20" s="250"/>
      <c r="K20" s="250">
        <v>5686</v>
      </c>
      <c r="L20" s="252"/>
      <c r="M20" s="250">
        <v>0</v>
      </c>
      <c r="N20" s="252"/>
      <c r="O20" s="251">
        <v>8018</v>
      </c>
      <c r="P20" s="252"/>
      <c r="Q20" s="250">
        <v>4660</v>
      </c>
      <c r="R20" s="250"/>
      <c r="S20" s="250">
        <v>290</v>
      </c>
      <c r="T20" s="250"/>
      <c r="U20" s="250">
        <v>3068</v>
      </c>
      <c r="V20" s="252"/>
      <c r="W20" s="250">
        <v>0</v>
      </c>
    </row>
    <row r="21" spans="1:24" s="308" customFormat="1" ht="21.75" customHeight="1">
      <c r="A21" s="253"/>
      <c r="B21" s="309" t="s">
        <v>560</v>
      </c>
      <c r="C21" s="250">
        <v>22469</v>
      </c>
      <c r="D21" s="250"/>
      <c r="E21" s="251">
        <v>13380</v>
      </c>
      <c r="F21" s="250"/>
      <c r="G21" s="250">
        <v>7220</v>
      </c>
      <c r="H21" s="250"/>
      <c r="I21" s="250">
        <v>152</v>
      </c>
      <c r="J21" s="250"/>
      <c r="K21" s="250">
        <v>6008</v>
      </c>
      <c r="L21" s="252"/>
      <c r="M21" s="250">
        <v>0</v>
      </c>
      <c r="N21" s="252"/>
      <c r="O21" s="251">
        <v>9089</v>
      </c>
      <c r="P21" s="252"/>
      <c r="Q21" s="250">
        <v>5359</v>
      </c>
      <c r="R21" s="250"/>
      <c r="S21" s="250">
        <v>229</v>
      </c>
      <c r="T21" s="250"/>
      <c r="U21" s="250">
        <v>3462</v>
      </c>
      <c r="V21" s="252"/>
      <c r="W21" s="250">
        <v>39</v>
      </c>
      <c r="X21" s="250"/>
    </row>
    <row r="22" spans="1:23" s="308" customFormat="1" ht="21.75" customHeight="1">
      <c r="A22" s="253"/>
      <c r="B22" s="309" t="s">
        <v>561</v>
      </c>
      <c r="C22" s="250">
        <v>23945</v>
      </c>
      <c r="D22" s="250"/>
      <c r="E22" s="251">
        <v>15140</v>
      </c>
      <c r="F22" s="250"/>
      <c r="G22" s="250">
        <v>8094</v>
      </c>
      <c r="H22" s="250"/>
      <c r="I22" s="250">
        <v>193</v>
      </c>
      <c r="J22" s="250"/>
      <c r="K22" s="250">
        <v>6853</v>
      </c>
      <c r="L22" s="252"/>
      <c r="M22" s="250">
        <v>0</v>
      </c>
      <c r="N22" s="252"/>
      <c r="O22" s="251">
        <v>8805</v>
      </c>
      <c r="P22" s="252"/>
      <c r="Q22" s="250">
        <v>5155</v>
      </c>
      <c r="R22" s="250"/>
      <c r="S22" s="250">
        <v>431</v>
      </c>
      <c r="T22" s="250"/>
      <c r="U22" s="250">
        <v>3219</v>
      </c>
      <c r="V22" s="252"/>
      <c r="W22" s="250">
        <v>0</v>
      </c>
    </row>
    <row r="23" spans="1:23" s="308" customFormat="1" ht="21.75" customHeight="1">
      <c r="A23" s="253"/>
      <c r="B23" s="254" t="s">
        <v>562</v>
      </c>
      <c r="C23" s="250">
        <v>18948</v>
      </c>
      <c r="D23" s="250"/>
      <c r="E23" s="251">
        <v>12974</v>
      </c>
      <c r="F23" s="250"/>
      <c r="G23" s="250">
        <v>7266</v>
      </c>
      <c r="H23" s="250"/>
      <c r="I23" s="250">
        <v>222</v>
      </c>
      <c r="J23" s="250"/>
      <c r="K23" s="250">
        <v>5486</v>
      </c>
      <c r="L23" s="252"/>
      <c r="M23" s="250">
        <v>0</v>
      </c>
      <c r="N23" s="252"/>
      <c r="O23" s="251">
        <v>5974</v>
      </c>
      <c r="P23" s="252"/>
      <c r="Q23" s="250">
        <v>3041</v>
      </c>
      <c r="R23" s="250"/>
      <c r="S23" s="250">
        <v>656</v>
      </c>
      <c r="T23" s="250"/>
      <c r="U23" s="250">
        <v>2277</v>
      </c>
      <c r="V23" s="252"/>
      <c r="W23" s="250">
        <v>0</v>
      </c>
    </row>
    <row r="24" spans="1:24" s="308" customFormat="1" ht="21.75" customHeight="1">
      <c r="A24" s="253"/>
      <c r="B24" s="254" t="s">
        <v>563</v>
      </c>
      <c r="C24" s="250">
        <v>18853</v>
      </c>
      <c r="D24" s="250"/>
      <c r="E24" s="251">
        <v>13440</v>
      </c>
      <c r="F24" s="250"/>
      <c r="G24" s="250">
        <v>7812</v>
      </c>
      <c r="H24" s="250"/>
      <c r="I24" s="250">
        <v>155</v>
      </c>
      <c r="J24" s="250"/>
      <c r="K24" s="250">
        <v>5473</v>
      </c>
      <c r="L24" s="252"/>
      <c r="M24" s="250">
        <v>0</v>
      </c>
      <c r="N24" s="252"/>
      <c r="O24" s="251">
        <v>5413</v>
      </c>
      <c r="P24" s="252"/>
      <c r="Q24" s="250">
        <v>2635</v>
      </c>
      <c r="R24" s="250"/>
      <c r="S24" s="250">
        <v>492</v>
      </c>
      <c r="T24" s="250"/>
      <c r="U24" s="250">
        <v>2286</v>
      </c>
      <c r="V24" s="252"/>
      <c r="W24" s="250">
        <v>0</v>
      </c>
      <c r="X24" s="250"/>
    </row>
    <row r="25" spans="1:23" s="308" customFormat="1" ht="21.75" customHeight="1">
      <c r="A25" s="253"/>
      <c r="B25" s="254" t="s">
        <v>564</v>
      </c>
      <c r="C25" s="250">
        <v>20757</v>
      </c>
      <c r="D25" s="250"/>
      <c r="E25" s="251">
        <v>14219</v>
      </c>
      <c r="F25" s="250"/>
      <c r="G25" s="250">
        <v>7584</v>
      </c>
      <c r="H25" s="250"/>
      <c r="I25" s="250">
        <v>227</v>
      </c>
      <c r="J25" s="250"/>
      <c r="K25" s="250">
        <v>6408</v>
      </c>
      <c r="L25" s="252"/>
      <c r="M25" s="250">
        <v>0</v>
      </c>
      <c r="N25" s="252"/>
      <c r="O25" s="251">
        <v>6538</v>
      </c>
      <c r="P25" s="252"/>
      <c r="Q25" s="250">
        <v>3073</v>
      </c>
      <c r="R25" s="250"/>
      <c r="S25" s="250">
        <v>321</v>
      </c>
      <c r="T25" s="250"/>
      <c r="U25" s="250">
        <v>3144</v>
      </c>
      <c r="V25" s="252"/>
      <c r="W25" s="250">
        <v>0</v>
      </c>
    </row>
    <row r="26" spans="1:23" s="308" customFormat="1" ht="21.75" customHeight="1">
      <c r="A26" s="253"/>
      <c r="B26" s="254" t="s">
        <v>565</v>
      </c>
      <c r="C26" s="250">
        <v>22533</v>
      </c>
      <c r="D26" s="250"/>
      <c r="E26" s="251">
        <v>14240</v>
      </c>
      <c r="F26" s="250"/>
      <c r="G26" s="250">
        <v>7933</v>
      </c>
      <c r="H26" s="250"/>
      <c r="I26" s="250">
        <v>495</v>
      </c>
      <c r="J26" s="250"/>
      <c r="K26" s="250">
        <v>5812</v>
      </c>
      <c r="L26" s="252"/>
      <c r="M26" s="250">
        <v>0</v>
      </c>
      <c r="N26" s="252"/>
      <c r="O26" s="251">
        <v>8293</v>
      </c>
      <c r="P26" s="252"/>
      <c r="Q26" s="250">
        <v>4727</v>
      </c>
      <c r="R26" s="250"/>
      <c r="S26" s="250">
        <v>657</v>
      </c>
      <c r="T26" s="250"/>
      <c r="U26" s="250">
        <v>2909</v>
      </c>
      <c r="V26" s="252"/>
      <c r="W26" s="250">
        <v>0</v>
      </c>
    </row>
    <row r="27" spans="1:2" ht="21.75" customHeight="1">
      <c r="A27" s="308"/>
      <c r="B27" s="495"/>
    </row>
    <row r="28" spans="1:23" ht="21.75" customHeight="1">
      <c r="A28" s="493">
        <v>2001</v>
      </c>
      <c r="B28" s="496" t="s">
        <v>555</v>
      </c>
      <c r="C28" s="250">
        <v>18221</v>
      </c>
      <c r="D28" s="250"/>
      <c r="E28" s="251">
        <v>11533</v>
      </c>
      <c r="F28" s="250"/>
      <c r="G28" s="250">
        <v>6279</v>
      </c>
      <c r="H28" s="250"/>
      <c r="I28" s="250">
        <v>230</v>
      </c>
      <c r="J28" s="250"/>
      <c r="K28" s="250">
        <v>5024</v>
      </c>
      <c r="L28" s="252"/>
      <c r="M28" s="250">
        <v>0</v>
      </c>
      <c r="O28" s="251">
        <v>6688</v>
      </c>
      <c r="P28" s="252"/>
      <c r="Q28" s="250">
        <v>3948</v>
      </c>
      <c r="R28" s="250"/>
      <c r="S28" s="250">
        <v>359</v>
      </c>
      <c r="T28" s="250"/>
      <c r="U28" s="250">
        <v>2318</v>
      </c>
      <c r="V28" s="252"/>
      <c r="W28" s="250">
        <v>63</v>
      </c>
    </row>
    <row r="29" spans="1:23" s="308" customFormat="1" ht="21.75" customHeight="1">
      <c r="A29" s="253"/>
      <c r="B29" s="254" t="s">
        <v>237</v>
      </c>
      <c r="C29" s="250">
        <f>E29+O29</f>
        <v>17658</v>
      </c>
      <c r="D29" s="250"/>
      <c r="E29" s="251">
        <f>SUM(G29:M29)</f>
        <v>12290</v>
      </c>
      <c r="F29" s="250"/>
      <c r="G29" s="250">
        <v>6157</v>
      </c>
      <c r="H29" s="250"/>
      <c r="I29" s="250">
        <v>278</v>
      </c>
      <c r="J29" s="250"/>
      <c r="K29" s="250">
        <v>5855</v>
      </c>
      <c r="L29" s="252"/>
      <c r="M29" s="250">
        <v>0</v>
      </c>
      <c r="N29" s="252"/>
      <c r="O29" s="251">
        <f>SUM(Q29:W29)</f>
        <v>5368</v>
      </c>
      <c r="P29" s="252"/>
      <c r="Q29" s="250">
        <v>2552</v>
      </c>
      <c r="R29" s="250"/>
      <c r="S29" s="250">
        <v>523</v>
      </c>
      <c r="T29" s="250"/>
      <c r="U29" s="250">
        <v>2293</v>
      </c>
      <c r="V29" s="250"/>
      <c r="W29" s="250">
        <v>0</v>
      </c>
    </row>
    <row r="30" spans="1:23" s="308" customFormat="1" ht="21.75" customHeight="1">
      <c r="A30" s="253"/>
      <c r="B30" s="254" t="s">
        <v>556</v>
      </c>
      <c r="C30" s="250">
        <f>E30+O30</f>
        <v>21025</v>
      </c>
      <c r="D30" s="250" t="s">
        <v>751</v>
      </c>
      <c r="E30" s="251">
        <f>SUM(G30:M30)</f>
        <v>15185</v>
      </c>
      <c r="F30" s="250"/>
      <c r="G30" s="250">
        <v>7349</v>
      </c>
      <c r="H30" s="250"/>
      <c r="I30" s="250">
        <v>324</v>
      </c>
      <c r="J30" s="250"/>
      <c r="K30" s="250">
        <v>7512</v>
      </c>
      <c r="L30" s="252"/>
      <c r="M30" s="250">
        <v>0</v>
      </c>
      <c r="N30" s="252"/>
      <c r="O30" s="251">
        <f>SUM(Q30:W30)</f>
        <v>5840</v>
      </c>
      <c r="P30" s="252" t="s">
        <v>751</v>
      </c>
      <c r="Q30" s="250">
        <v>2930</v>
      </c>
      <c r="R30" s="252" t="s">
        <v>751</v>
      </c>
      <c r="S30" s="250">
        <v>70</v>
      </c>
      <c r="T30" s="250"/>
      <c r="U30" s="250">
        <v>2840</v>
      </c>
      <c r="V30" s="250"/>
      <c r="W30" s="250">
        <v>0</v>
      </c>
    </row>
    <row r="31" spans="1:23" s="308" customFormat="1" ht="21.75" customHeight="1">
      <c r="A31" s="253"/>
      <c r="B31" s="254" t="s">
        <v>557</v>
      </c>
      <c r="C31" s="250">
        <f>E31+O31</f>
        <v>19052</v>
      </c>
      <c r="D31" s="250"/>
      <c r="E31" s="251">
        <f>SUM(G31:M31)</f>
        <v>13504</v>
      </c>
      <c r="F31" s="250"/>
      <c r="G31" s="250">
        <v>7757</v>
      </c>
      <c r="H31" s="250"/>
      <c r="I31" s="250">
        <v>352</v>
      </c>
      <c r="J31" s="250"/>
      <c r="K31" s="250">
        <v>5395</v>
      </c>
      <c r="L31" s="252"/>
      <c r="M31" s="250">
        <v>0</v>
      </c>
      <c r="N31" s="252"/>
      <c r="O31" s="251">
        <f>SUM(Q31:W31)</f>
        <v>5548</v>
      </c>
      <c r="P31" s="252"/>
      <c r="Q31" s="250">
        <v>2697</v>
      </c>
      <c r="R31" s="250"/>
      <c r="S31" s="250">
        <v>265</v>
      </c>
      <c r="T31" s="250"/>
      <c r="U31" s="250">
        <v>2563</v>
      </c>
      <c r="V31" s="250"/>
      <c r="W31" s="250">
        <v>23</v>
      </c>
    </row>
    <row r="32" spans="2:23" s="308" customFormat="1" ht="21.75" customHeight="1">
      <c r="B32" s="257" t="s">
        <v>728</v>
      </c>
      <c r="C32" s="605">
        <f>SUM(C28:C31)</f>
        <v>75956</v>
      </c>
      <c r="E32" s="605">
        <f>SUM(E28:E31)</f>
        <v>52512</v>
      </c>
      <c r="G32" s="605">
        <f>SUM(G28:G31)</f>
        <v>27542</v>
      </c>
      <c r="I32" s="605">
        <f>SUM(I28:I31)</f>
        <v>1184</v>
      </c>
      <c r="K32" s="605">
        <f>SUM(K28:K31)</f>
        <v>23786</v>
      </c>
      <c r="M32" s="605">
        <f>SUM(M28:M31)</f>
        <v>0</v>
      </c>
      <c r="O32" s="605">
        <f>SUM(O28:O31)</f>
        <v>23444</v>
      </c>
      <c r="Q32" s="605">
        <f>SUM(Q28:Q31)</f>
        <v>12127</v>
      </c>
      <c r="S32" s="605">
        <f>SUM(S28:S31)</f>
        <v>1217</v>
      </c>
      <c r="U32" s="605">
        <f>SUM(U28:U31)</f>
        <v>10014</v>
      </c>
      <c r="W32" s="605">
        <f>SUM(W28:W31)</f>
        <v>86</v>
      </c>
    </row>
    <row r="33" spans="2:23" s="308" customFormat="1" ht="21.75" customHeight="1">
      <c r="B33" s="257"/>
      <c r="C33" s="605"/>
      <c r="E33" s="605"/>
      <c r="G33" s="605"/>
      <c r="I33" s="605"/>
      <c r="K33" s="605"/>
      <c r="M33" s="605"/>
      <c r="O33" s="605"/>
      <c r="Q33" s="605"/>
      <c r="S33" s="605"/>
      <c r="U33" s="605"/>
      <c r="W33" s="605"/>
    </row>
    <row r="34" ht="21.75" customHeight="1"/>
    <row r="35" spans="1:24" ht="21.75" customHeight="1">
      <c r="A35" s="157"/>
      <c r="B35" s="157"/>
      <c r="C35" s="305"/>
      <c r="D35" s="306"/>
      <c r="E35" s="1050" t="s">
        <v>566</v>
      </c>
      <c r="F35" s="1051"/>
      <c r="G35" s="1051"/>
      <c r="H35" s="1051"/>
      <c r="I35" s="1051"/>
      <c r="J35" s="1051"/>
      <c r="K35" s="1051"/>
      <c r="L35" s="1051"/>
      <c r="M35" s="1051"/>
      <c r="N35" s="1052"/>
      <c r="O35" s="1050" t="s">
        <v>567</v>
      </c>
      <c r="P35" s="1049"/>
      <c r="Q35" s="1049"/>
      <c r="R35" s="1049"/>
      <c r="S35" s="1049"/>
      <c r="T35" s="1049"/>
      <c r="U35" s="1049"/>
      <c r="V35" s="1049"/>
      <c r="W35" s="1049"/>
      <c r="X35" s="1049"/>
    </row>
    <row r="36" spans="1:24" ht="21.75" customHeight="1">
      <c r="A36" s="1053" t="s">
        <v>540</v>
      </c>
      <c r="B36" s="1054"/>
      <c r="C36" s="1044" t="s">
        <v>541</v>
      </c>
      <c r="D36" s="1045"/>
      <c r="E36" s="1044" t="s">
        <v>542</v>
      </c>
      <c r="F36" s="1045"/>
      <c r="G36" s="1044" t="s">
        <v>543</v>
      </c>
      <c r="H36" s="1045"/>
      <c r="I36" s="1046" t="s">
        <v>544</v>
      </c>
      <c r="J36" s="1047"/>
      <c r="K36" s="1046" t="s">
        <v>545</v>
      </c>
      <c r="L36" s="1047"/>
      <c r="M36" s="1034" t="s">
        <v>568</v>
      </c>
      <c r="N36" s="1047"/>
      <c r="O36" s="1044" t="s">
        <v>542</v>
      </c>
      <c r="P36" s="1045"/>
      <c r="Q36" s="1044" t="s">
        <v>543</v>
      </c>
      <c r="R36" s="1045"/>
      <c r="S36" s="1046" t="s">
        <v>544</v>
      </c>
      <c r="T36" s="1047"/>
      <c r="U36" s="1046" t="s">
        <v>545</v>
      </c>
      <c r="V36" s="1047"/>
      <c r="W36" s="1034" t="s">
        <v>546</v>
      </c>
      <c r="X36" s="1035"/>
    </row>
    <row r="37" spans="1:24" s="168" customFormat="1" ht="21.75" customHeight="1">
      <c r="A37" s="1036" t="s">
        <v>547</v>
      </c>
      <c r="B37" s="1037"/>
      <c r="C37" s="1038" t="s">
        <v>548</v>
      </c>
      <c r="D37" s="1039"/>
      <c r="E37" s="1040" t="s">
        <v>549</v>
      </c>
      <c r="F37" s="1041"/>
      <c r="G37" s="1042" t="s">
        <v>550</v>
      </c>
      <c r="H37" s="1043"/>
      <c r="I37" s="1028" t="s">
        <v>551</v>
      </c>
      <c r="J37" s="1029"/>
      <c r="K37" s="1030" t="s">
        <v>552</v>
      </c>
      <c r="L37" s="1031"/>
      <c r="M37" s="1028" t="s">
        <v>553</v>
      </c>
      <c r="N37" s="1029"/>
      <c r="O37" s="1040" t="s">
        <v>549</v>
      </c>
      <c r="P37" s="1041"/>
      <c r="Q37" s="1042" t="s">
        <v>550</v>
      </c>
      <c r="R37" s="1043"/>
      <c r="S37" s="1028" t="s">
        <v>551</v>
      </c>
      <c r="T37" s="1029"/>
      <c r="U37" s="1030" t="s">
        <v>552</v>
      </c>
      <c r="V37" s="1031"/>
      <c r="W37" s="1028" t="s">
        <v>553</v>
      </c>
      <c r="X37" s="1032"/>
    </row>
    <row r="38" spans="1:24" ht="21.75" customHeight="1">
      <c r="A38" s="1033">
        <v>1</v>
      </c>
      <c r="B38" s="1033"/>
      <c r="C38" s="1025">
        <v>13</v>
      </c>
      <c r="D38" s="1026"/>
      <c r="E38" s="1025">
        <v>14</v>
      </c>
      <c r="F38" s="1026"/>
      <c r="G38" s="1025">
        <v>15</v>
      </c>
      <c r="H38" s="1026"/>
      <c r="I38" s="1025">
        <v>16</v>
      </c>
      <c r="J38" s="1026"/>
      <c r="K38" s="1025">
        <v>17</v>
      </c>
      <c r="L38" s="1027"/>
      <c r="M38" s="1025">
        <v>18</v>
      </c>
      <c r="N38" s="1027"/>
      <c r="O38" s="1025">
        <v>19</v>
      </c>
      <c r="P38" s="1027"/>
      <c r="Q38" s="1025">
        <v>20</v>
      </c>
      <c r="R38" s="1027"/>
      <c r="S38" s="1025">
        <v>21</v>
      </c>
      <c r="T38" s="1027"/>
      <c r="U38" s="1025">
        <v>22</v>
      </c>
      <c r="V38" s="1027"/>
      <c r="W38" s="1025">
        <v>23</v>
      </c>
      <c r="X38" s="1026"/>
    </row>
    <row r="39" spans="1:6" ht="21.75" customHeight="1">
      <c r="A39" s="111"/>
      <c r="B39" s="111"/>
      <c r="C39" s="297"/>
      <c r="D39" s="298"/>
      <c r="E39" s="298"/>
      <c r="F39" s="298"/>
    </row>
    <row r="40" spans="1:23" s="308" customFormat="1" ht="21.75" customHeight="1">
      <c r="A40" s="242">
        <v>1999</v>
      </c>
      <c r="B40" s="307"/>
      <c r="C40" s="250">
        <v>198582</v>
      </c>
      <c r="D40" s="250"/>
      <c r="E40" s="251">
        <v>104061</v>
      </c>
      <c r="F40" s="250"/>
      <c r="G40" s="250">
        <v>21334</v>
      </c>
      <c r="H40" s="250"/>
      <c r="I40" s="250">
        <v>5278</v>
      </c>
      <c r="J40" s="250"/>
      <c r="K40" s="250">
        <v>77449</v>
      </c>
      <c r="L40" s="250"/>
      <c r="M40" s="300" t="s">
        <v>554</v>
      </c>
      <c r="N40" s="252"/>
      <c r="O40" s="251">
        <v>94521</v>
      </c>
      <c r="P40" s="252"/>
      <c r="Q40" s="250">
        <v>848</v>
      </c>
      <c r="R40" s="250"/>
      <c r="S40" s="250">
        <v>82799</v>
      </c>
      <c r="T40" s="250"/>
      <c r="U40" s="250">
        <v>10874</v>
      </c>
      <c r="V40" s="250"/>
      <c r="W40" s="300" t="s">
        <v>554</v>
      </c>
    </row>
    <row r="41" spans="1:24" s="308" customFormat="1" ht="21.75" customHeight="1">
      <c r="A41" s="242">
        <v>2000</v>
      </c>
      <c r="B41" s="307"/>
      <c r="C41" s="250">
        <v>196194.23200000002</v>
      </c>
      <c r="D41" s="250"/>
      <c r="E41" s="251">
        <v>104608</v>
      </c>
      <c r="F41" s="250"/>
      <c r="G41" s="250">
        <v>24126</v>
      </c>
      <c r="H41" s="250"/>
      <c r="I41" s="250">
        <v>6105</v>
      </c>
      <c r="J41" s="250"/>
      <c r="K41" s="250">
        <v>73697</v>
      </c>
      <c r="L41" s="250"/>
      <c r="M41" s="250">
        <v>680</v>
      </c>
      <c r="N41" s="250"/>
      <c r="O41" s="250">
        <v>91586.232</v>
      </c>
      <c r="P41" s="250"/>
      <c r="Q41" s="250">
        <v>362</v>
      </c>
      <c r="R41" s="250"/>
      <c r="S41" s="250">
        <v>74673</v>
      </c>
      <c r="T41" s="250"/>
      <c r="U41" s="250">
        <v>10692</v>
      </c>
      <c r="V41" s="250"/>
      <c r="W41" s="250">
        <v>5859.232</v>
      </c>
      <c r="X41" s="250"/>
    </row>
    <row r="42" spans="1:23" s="308" customFormat="1" ht="21.75" customHeight="1">
      <c r="A42" s="255"/>
      <c r="B42" s="255"/>
      <c r="C42" s="310"/>
      <c r="D42" s="311"/>
      <c r="E42" s="251"/>
      <c r="F42" s="311"/>
      <c r="G42" s="250"/>
      <c r="H42" s="250"/>
      <c r="I42" s="250"/>
      <c r="J42" s="250"/>
      <c r="K42" s="250"/>
      <c r="L42" s="250"/>
      <c r="M42" s="282"/>
      <c r="N42" s="282"/>
      <c r="O42" s="126"/>
      <c r="P42" s="282"/>
      <c r="Q42" s="250"/>
      <c r="R42" s="250"/>
      <c r="S42" s="250"/>
      <c r="T42" s="250"/>
      <c r="U42" s="250"/>
      <c r="V42" s="250"/>
      <c r="W42" s="187"/>
    </row>
    <row r="43" spans="1:23" s="308" customFormat="1" ht="21.75" customHeight="1">
      <c r="A43" s="253">
        <v>2000</v>
      </c>
      <c r="B43" s="254" t="s">
        <v>557</v>
      </c>
      <c r="C43" s="250">
        <v>15483</v>
      </c>
      <c r="D43" s="250"/>
      <c r="E43" s="251">
        <v>8132</v>
      </c>
      <c r="F43" s="250"/>
      <c r="G43" s="250">
        <v>1646</v>
      </c>
      <c r="H43" s="250"/>
      <c r="I43" s="250">
        <v>575</v>
      </c>
      <c r="J43" s="250"/>
      <c r="K43" s="250">
        <v>5904</v>
      </c>
      <c r="L43" s="250"/>
      <c r="M43" s="250">
        <v>7</v>
      </c>
      <c r="N43" s="252"/>
      <c r="O43" s="251">
        <v>7351</v>
      </c>
      <c r="P43" s="252"/>
      <c r="Q43" s="250">
        <v>18</v>
      </c>
      <c r="R43" s="250"/>
      <c r="S43" s="250">
        <v>5905</v>
      </c>
      <c r="T43" s="250"/>
      <c r="U43" s="250">
        <v>1008</v>
      </c>
      <c r="V43" s="250"/>
      <c r="W43" s="250">
        <v>420</v>
      </c>
    </row>
    <row r="44" spans="1:23" s="308" customFormat="1" ht="21.75" customHeight="1">
      <c r="A44" s="253"/>
      <c r="B44" s="254" t="s">
        <v>558</v>
      </c>
      <c r="C44" s="250">
        <v>20161</v>
      </c>
      <c r="D44" s="250"/>
      <c r="E44" s="251">
        <v>10524</v>
      </c>
      <c r="F44" s="250"/>
      <c r="G44" s="250">
        <v>1812</v>
      </c>
      <c r="H44" s="250"/>
      <c r="I44" s="250">
        <v>499</v>
      </c>
      <c r="J44" s="250"/>
      <c r="K44" s="250">
        <v>8213</v>
      </c>
      <c r="L44" s="250"/>
      <c r="M44" s="250">
        <v>0</v>
      </c>
      <c r="N44" s="252"/>
      <c r="O44" s="251">
        <v>9637</v>
      </c>
      <c r="P44" s="252"/>
      <c r="Q44" s="250">
        <v>12</v>
      </c>
      <c r="R44" s="250"/>
      <c r="S44" s="250">
        <v>8163</v>
      </c>
      <c r="T44" s="250"/>
      <c r="U44" s="250">
        <v>856</v>
      </c>
      <c r="V44" s="250"/>
      <c r="W44" s="250">
        <v>606</v>
      </c>
    </row>
    <row r="45" spans="1:23" s="308" customFormat="1" ht="21.75" customHeight="1">
      <c r="A45" s="253"/>
      <c r="B45" s="254" t="s">
        <v>559</v>
      </c>
      <c r="C45" s="250">
        <v>18520</v>
      </c>
      <c r="D45" s="250"/>
      <c r="E45" s="251">
        <v>9767</v>
      </c>
      <c r="F45" s="250"/>
      <c r="G45" s="250">
        <v>2573</v>
      </c>
      <c r="H45" s="250"/>
      <c r="I45" s="250">
        <v>538</v>
      </c>
      <c r="J45" s="250"/>
      <c r="K45" s="250">
        <v>6643</v>
      </c>
      <c r="L45" s="250"/>
      <c r="M45" s="250">
        <v>13</v>
      </c>
      <c r="N45" s="252"/>
      <c r="O45" s="251">
        <v>8753</v>
      </c>
      <c r="P45" s="252"/>
      <c r="Q45" s="250">
        <v>10</v>
      </c>
      <c r="R45" s="250"/>
      <c r="S45" s="250">
        <v>7314</v>
      </c>
      <c r="T45" s="250"/>
      <c r="U45" s="250">
        <v>977</v>
      </c>
      <c r="V45" s="250"/>
      <c r="W45" s="250">
        <v>452</v>
      </c>
    </row>
    <row r="46" spans="1:23" s="308" customFormat="1" ht="21.75" customHeight="1">
      <c r="A46" s="253"/>
      <c r="B46" s="309" t="s">
        <v>560</v>
      </c>
      <c r="C46" s="250">
        <v>17694</v>
      </c>
      <c r="D46" s="250"/>
      <c r="E46" s="251">
        <v>9542</v>
      </c>
      <c r="F46" s="250"/>
      <c r="G46" s="250">
        <v>1713</v>
      </c>
      <c r="H46" s="250"/>
      <c r="I46" s="250">
        <v>514</v>
      </c>
      <c r="J46" s="250"/>
      <c r="K46" s="250">
        <v>7315</v>
      </c>
      <c r="L46" s="250"/>
      <c r="M46" s="250">
        <v>0</v>
      </c>
      <c r="N46" s="252"/>
      <c r="O46" s="251">
        <v>8152</v>
      </c>
      <c r="P46" s="252"/>
      <c r="Q46" s="250">
        <v>4</v>
      </c>
      <c r="R46" s="250"/>
      <c r="S46" s="250">
        <v>5274</v>
      </c>
      <c r="T46" s="250"/>
      <c r="U46" s="250">
        <v>1135</v>
      </c>
      <c r="V46" s="250"/>
      <c r="W46" s="250">
        <v>1739</v>
      </c>
    </row>
    <row r="47" spans="1:23" s="308" customFormat="1" ht="21.75" customHeight="1">
      <c r="A47" s="253"/>
      <c r="B47" s="309" t="s">
        <v>561</v>
      </c>
      <c r="C47" s="250">
        <v>16452</v>
      </c>
      <c r="D47" s="250"/>
      <c r="E47" s="251">
        <v>8441</v>
      </c>
      <c r="F47" s="250"/>
      <c r="G47" s="250">
        <v>1832</v>
      </c>
      <c r="H47" s="250"/>
      <c r="I47" s="250">
        <v>521</v>
      </c>
      <c r="J47" s="250"/>
      <c r="K47" s="250">
        <v>6084</v>
      </c>
      <c r="L47" s="250"/>
      <c r="M47" s="250">
        <v>4</v>
      </c>
      <c r="N47" s="252"/>
      <c r="O47" s="251">
        <v>8011</v>
      </c>
      <c r="P47" s="252"/>
      <c r="Q47" s="250">
        <v>75</v>
      </c>
      <c r="R47" s="250"/>
      <c r="S47" s="250">
        <v>5985</v>
      </c>
      <c r="T47" s="250"/>
      <c r="U47" s="250">
        <v>785</v>
      </c>
      <c r="V47" s="250"/>
      <c r="W47" s="250">
        <v>1166</v>
      </c>
    </row>
    <row r="48" spans="1:23" s="308" customFormat="1" ht="21.75" customHeight="1">
      <c r="A48" s="253"/>
      <c r="B48" s="254" t="s">
        <v>562</v>
      </c>
      <c r="C48" s="250">
        <v>21198</v>
      </c>
      <c r="D48" s="250"/>
      <c r="E48" s="251">
        <v>11279</v>
      </c>
      <c r="F48" s="250"/>
      <c r="G48" s="250">
        <v>2359</v>
      </c>
      <c r="H48" s="250"/>
      <c r="I48" s="250">
        <v>723</v>
      </c>
      <c r="J48" s="250"/>
      <c r="K48" s="250">
        <v>8197</v>
      </c>
      <c r="L48" s="250"/>
      <c r="M48" s="250">
        <v>0</v>
      </c>
      <c r="N48" s="252"/>
      <c r="O48" s="251">
        <v>9919</v>
      </c>
      <c r="P48" s="252"/>
      <c r="Q48" s="250">
        <v>40</v>
      </c>
      <c r="R48" s="250"/>
      <c r="S48" s="250">
        <v>8051</v>
      </c>
      <c r="T48" s="250"/>
      <c r="U48" s="250">
        <v>1015</v>
      </c>
      <c r="V48" s="250"/>
      <c r="W48" s="250">
        <v>813</v>
      </c>
    </row>
    <row r="49" spans="1:23" s="308" customFormat="1" ht="21.75" customHeight="1">
      <c r="A49" s="253"/>
      <c r="B49" s="254" t="s">
        <v>563</v>
      </c>
      <c r="C49" s="250">
        <v>20521</v>
      </c>
      <c r="D49" s="250"/>
      <c r="E49" s="251">
        <v>11271</v>
      </c>
      <c r="F49" s="250"/>
      <c r="G49" s="250">
        <v>3293</v>
      </c>
      <c r="H49" s="250"/>
      <c r="I49" s="250">
        <v>461</v>
      </c>
      <c r="J49" s="250"/>
      <c r="K49" s="250">
        <v>7517</v>
      </c>
      <c r="L49" s="250"/>
      <c r="M49" s="250">
        <v>0</v>
      </c>
      <c r="N49" s="252"/>
      <c r="O49" s="251">
        <v>9250</v>
      </c>
      <c r="P49" s="252"/>
      <c r="Q49" s="250">
        <v>72</v>
      </c>
      <c r="R49" s="250"/>
      <c r="S49" s="250">
        <v>7765</v>
      </c>
      <c r="T49" s="250"/>
      <c r="U49" s="250">
        <v>1249</v>
      </c>
      <c r="V49" s="250"/>
      <c r="W49" s="250">
        <v>164</v>
      </c>
    </row>
    <row r="50" spans="1:23" s="308" customFormat="1" ht="21.75" customHeight="1">
      <c r="A50" s="253"/>
      <c r="B50" s="254" t="s">
        <v>564</v>
      </c>
      <c r="C50" s="250">
        <v>16067</v>
      </c>
      <c r="D50" s="250"/>
      <c r="E50" s="251">
        <v>8913</v>
      </c>
      <c r="F50" s="250"/>
      <c r="G50" s="250">
        <v>2830</v>
      </c>
      <c r="H50" s="250"/>
      <c r="I50" s="250">
        <v>347</v>
      </c>
      <c r="J50" s="250"/>
      <c r="K50" s="250">
        <v>5491</v>
      </c>
      <c r="L50" s="250"/>
      <c r="M50" s="250">
        <v>245</v>
      </c>
      <c r="N50" s="252"/>
      <c r="O50" s="251">
        <v>7154</v>
      </c>
      <c r="P50" s="252"/>
      <c r="Q50" s="250">
        <v>30</v>
      </c>
      <c r="R50" s="250"/>
      <c r="S50" s="250">
        <v>6218</v>
      </c>
      <c r="T50" s="250"/>
      <c r="U50" s="250">
        <v>770</v>
      </c>
      <c r="V50" s="250"/>
      <c r="W50" s="250">
        <v>136</v>
      </c>
    </row>
    <row r="51" spans="1:23" s="308" customFormat="1" ht="21.75" customHeight="1">
      <c r="A51" s="253"/>
      <c r="B51" s="254" t="s">
        <v>565</v>
      </c>
      <c r="C51" s="250">
        <v>19232</v>
      </c>
      <c r="D51" s="250"/>
      <c r="E51" s="251">
        <v>10341</v>
      </c>
      <c r="F51" s="250"/>
      <c r="G51" s="250">
        <v>2994</v>
      </c>
      <c r="H51" s="250"/>
      <c r="I51" s="250">
        <v>590</v>
      </c>
      <c r="J51" s="250"/>
      <c r="K51" s="250">
        <v>6346</v>
      </c>
      <c r="L51" s="250"/>
      <c r="M51" s="250">
        <v>411</v>
      </c>
      <c r="N51" s="252"/>
      <c r="O51" s="251">
        <v>8891</v>
      </c>
      <c r="P51" s="252"/>
      <c r="Q51" s="250">
        <v>54</v>
      </c>
      <c r="R51" s="250"/>
      <c r="S51" s="250">
        <v>7553</v>
      </c>
      <c r="T51" s="250"/>
      <c r="U51" s="250">
        <v>1015</v>
      </c>
      <c r="V51" s="250"/>
      <c r="W51" s="250">
        <v>269</v>
      </c>
    </row>
    <row r="52" spans="1:23" s="308" customFormat="1" ht="21.75" customHeight="1">
      <c r="A52" s="255"/>
      <c r="B52" s="242"/>
      <c r="C52" s="250"/>
      <c r="D52" s="250"/>
      <c r="E52" s="250"/>
      <c r="F52" s="250"/>
      <c r="G52" s="250"/>
      <c r="H52" s="250"/>
      <c r="I52" s="250"/>
      <c r="J52" s="250"/>
      <c r="K52" s="252"/>
      <c r="L52" s="252"/>
      <c r="M52" s="252"/>
      <c r="N52" s="252"/>
      <c r="O52" s="252"/>
      <c r="P52" s="252"/>
      <c r="Q52" s="250"/>
      <c r="R52" s="250"/>
      <c r="S52" s="250"/>
      <c r="T52" s="250"/>
      <c r="U52" s="250"/>
      <c r="V52" s="250"/>
      <c r="W52" s="250"/>
    </row>
    <row r="53" spans="1:23" ht="21.75" customHeight="1">
      <c r="A53" s="493">
        <v>2001</v>
      </c>
      <c r="B53" s="496" t="s">
        <v>555</v>
      </c>
      <c r="C53" s="250">
        <v>11937</v>
      </c>
      <c r="D53" s="250"/>
      <c r="E53" s="251">
        <v>6313</v>
      </c>
      <c r="F53" s="250"/>
      <c r="G53" s="250">
        <v>1590</v>
      </c>
      <c r="H53" s="250"/>
      <c r="I53" s="250">
        <v>287</v>
      </c>
      <c r="J53" s="250"/>
      <c r="K53" s="250">
        <v>4294</v>
      </c>
      <c r="L53" s="252"/>
      <c r="M53" s="250">
        <v>142</v>
      </c>
      <c r="O53" s="251">
        <v>5624</v>
      </c>
      <c r="P53" s="252"/>
      <c r="Q53" s="250">
        <v>30</v>
      </c>
      <c r="R53" s="250"/>
      <c r="S53" s="250">
        <v>4803</v>
      </c>
      <c r="T53" s="250"/>
      <c r="U53" s="250">
        <v>638</v>
      </c>
      <c r="V53" s="252"/>
      <c r="W53" s="250">
        <v>153</v>
      </c>
    </row>
    <row r="54" spans="1:23" s="308" customFormat="1" ht="21.75" customHeight="1">
      <c r="A54" s="253"/>
      <c r="B54" s="254" t="s">
        <v>237</v>
      </c>
      <c r="C54" s="250">
        <f>E54+O54</f>
        <v>14205</v>
      </c>
      <c r="D54" s="250"/>
      <c r="E54" s="251">
        <f>SUM(G54:M54)</f>
        <v>7259</v>
      </c>
      <c r="F54" s="250"/>
      <c r="G54" s="250">
        <v>1674</v>
      </c>
      <c r="H54" s="250"/>
      <c r="I54" s="250">
        <v>376</v>
      </c>
      <c r="J54" s="250"/>
      <c r="K54" s="250">
        <v>5119</v>
      </c>
      <c r="L54" s="252"/>
      <c r="M54" s="250">
        <v>90</v>
      </c>
      <c r="N54" s="252"/>
      <c r="O54" s="251">
        <f>SUM(Q54:W54)</f>
        <v>6946</v>
      </c>
      <c r="P54" s="252"/>
      <c r="Q54" s="250">
        <v>3</v>
      </c>
      <c r="R54" s="250"/>
      <c r="S54" s="250">
        <v>5860</v>
      </c>
      <c r="T54" s="250"/>
      <c r="U54" s="250">
        <v>851</v>
      </c>
      <c r="V54" s="250"/>
      <c r="W54" s="250">
        <v>232</v>
      </c>
    </row>
    <row r="55" spans="1:23" s="308" customFormat="1" ht="21.75" customHeight="1">
      <c r="A55" s="253"/>
      <c r="B55" s="254" t="s">
        <v>556</v>
      </c>
      <c r="C55" s="250">
        <f>E55+O55</f>
        <v>15028</v>
      </c>
      <c r="D55" s="250"/>
      <c r="E55" s="251">
        <f>SUM(G55:M55)</f>
        <v>7806</v>
      </c>
      <c r="F55" s="250"/>
      <c r="G55" s="250">
        <v>1414</v>
      </c>
      <c r="H55" s="250"/>
      <c r="I55" s="250">
        <v>632</v>
      </c>
      <c r="J55" s="250"/>
      <c r="K55" s="250">
        <v>5472</v>
      </c>
      <c r="L55" s="252"/>
      <c r="M55" s="250">
        <v>288</v>
      </c>
      <c r="N55" s="252"/>
      <c r="O55" s="251">
        <f>SUM(Q55:W55)</f>
        <v>7222</v>
      </c>
      <c r="P55" s="252"/>
      <c r="Q55" s="250">
        <v>21</v>
      </c>
      <c r="R55" s="250"/>
      <c r="S55" s="250">
        <v>5114</v>
      </c>
      <c r="T55" s="250"/>
      <c r="U55" s="250">
        <v>1832</v>
      </c>
      <c r="V55" s="250"/>
      <c r="W55" s="250">
        <v>255</v>
      </c>
    </row>
    <row r="56" spans="1:23" s="308" customFormat="1" ht="21.75" customHeight="1">
      <c r="A56" s="253"/>
      <c r="B56" s="254" t="s">
        <v>557</v>
      </c>
      <c r="C56" s="250">
        <f>E56+O56</f>
        <v>15013</v>
      </c>
      <c r="D56" s="250"/>
      <c r="E56" s="251">
        <f>SUM(G56:M56)</f>
        <v>7867</v>
      </c>
      <c r="F56" s="250"/>
      <c r="G56" s="250">
        <v>1676</v>
      </c>
      <c r="H56" s="250"/>
      <c r="I56" s="250">
        <v>826</v>
      </c>
      <c r="J56" s="250"/>
      <c r="K56" s="250">
        <v>5048</v>
      </c>
      <c r="L56" s="252"/>
      <c r="M56" s="250">
        <v>317</v>
      </c>
      <c r="N56" s="252"/>
      <c r="O56" s="251">
        <f>SUM(Q56:W56)</f>
        <v>7146</v>
      </c>
      <c r="P56" s="252"/>
      <c r="Q56" s="250">
        <v>213</v>
      </c>
      <c r="R56" s="250"/>
      <c r="S56" s="250">
        <v>4417</v>
      </c>
      <c r="T56" s="250"/>
      <c r="U56" s="250">
        <v>2184</v>
      </c>
      <c r="V56" s="250"/>
      <c r="W56" s="250">
        <v>332</v>
      </c>
    </row>
    <row r="57" spans="1:24" ht="21.75" customHeight="1">
      <c r="A57" s="493"/>
      <c r="B57" s="257" t="s">
        <v>728</v>
      </c>
      <c r="C57" s="250">
        <f>SUM(C53:C56)</f>
        <v>56183</v>
      </c>
      <c r="D57" s="250"/>
      <c r="E57" s="250">
        <f>SUM(E53:E56)</f>
        <v>29245</v>
      </c>
      <c r="F57" s="250"/>
      <c r="G57" s="250">
        <f>SUM(G53:G56)</f>
        <v>6354</v>
      </c>
      <c r="H57" s="250"/>
      <c r="I57" s="250">
        <f>SUM(I53:I56)</f>
        <v>2121</v>
      </c>
      <c r="J57" s="250"/>
      <c r="K57" s="250">
        <f>SUM(K53:K56)</f>
        <v>19933</v>
      </c>
      <c r="L57" s="250"/>
      <c r="M57" s="250">
        <f>SUM(M53:M56)</f>
        <v>837</v>
      </c>
      <c r="N57" s="250"/>
      <c r="O57" s="250">
        <f>SUM(O53:O56)</f>
        <v>26938</v>
      </c>
      <c r="P57" s="250"/>
      <c r="Q57" s="250">
        <f>SUM(Q53:Q56)</f>
        <v>267</v>
      </c>
      <c r="R57" s="250"/>
      <c r="S57" s="250">
        <f>SUM(S53:S56)</f>
        <v>20194</v>
      </c>
      <c r="T57" s="250"/>
      <c r="U57" s="250">
        <f>SUM(U53:U56)</f>
        <v>5505</v>
      </c>
      <c r="V57" s="250"/>
      <c r="W57" s="250">
        <f>SUM(W53:W56)</f>
        <v>972</v>
      </c>
      <c r="X57" s="250"/>
    </row>
    <row r="58" spans="1:24" s="308" customFormat="1" ht="21.75" customHeight="1">
      <c r="A58" s="258"/>
      <c r="B58" s="259"/>
      <c r="C58" s="312"/>
      <c r="D58" s="312"/>
      <c r="E58" s="312"/>
      <c r="F58" s="312"/>
      <c r="G58" s="312"/>
      <c r="H58" s="312"/>
      <c r="I58" s="312"/>
      <c r="J58" s="312"/>
      <c r="K58" s="260"/>
      <c r="L58" s="260"/>
      <c r="M58" s="260"/>
      <c r="N58" s="260"/>
      <c r="O58" s="260"/>
      <c r="P58" s="260"/>
      <c r="Q58" s="260"/>
      <c r="R58" s="260"/>
      <c r="S58" s="260"/>
      <c r="T58" s="260"/>
      <c r="U58" s="260"/>
      <c r="V58" s="260"/>
      <c r="W58" s="313"/>
      <c r="X58" s="313"/>
    </row>
    <row r="59" spans="1:22" s="321" customFormat="1" ht="15.75" customHeight="1">
      <c r="A59" s="322" t="s">
        <v>569</v>
      </c>
      <c r="B59" s="319" t="s">
        <v>570</v>
      </c>
      <c r="C59" s="134"/>
      <c r="D59" s="134"/>
      <c r="E59" s="134"/>
      <c r="F59" s="134"/>
      <c r="G59" s="134"/>
      <c r="H59" s="134"/>
      <c r="I59" s="134"/>
      <c r="J59" s="134"/>
      <c r="K59" s="320"/>
      <c r="L59" s="320"/>
      <c r="M59" s="320"/>
      <c r="N59" s="320"/>
      <c r="O59" s="320"/>
      <c r="P59" s="320"/>
      <c r="Q59" s="320"/>
      <c r="R59" s="320"/>
      <c r="S59" s="320"/>
      <c r="T59" s="320"/>
      <c r="U59" s="320"/>
      <c r="V59" s="320"/>
    </row>
    <row r="60" spans="1:22" s="321" customFormat="1" ht="15.75" customHeight="1">
      <c r="A60" s="322"/>
      <c r="B60" s="134" t="s">
        <v>571</v>
      </c>
      <c r="C60" s="134"/>
      <c r="D60" s="134"/>
      <c r="E60" s="134"/>
      <c r="F60" s="134"/>
      <c r="G60" s="134"/>
      <c r="H60" s="134"/>
      <c r="I60" s="134"/>
      <c r="J60" s="134"/>
      <c r="K60" s="320"/>
      <c r="L60" s="320"/>
      <c r="M60" s="320"/>
      <c r="N60" s="320"/>
      <c r="O60" s="320"/>
      <c r="P60" s="320"/>
      <c r="Q60" s="320"/>
      <c r="R60" s="320"/>
      <c r="S60" s="320"/>
      <c r="T60" s="320"/>
      <c r="U60" s="320"/>
      <c r="V60" s="320"/>
    </row>
    <row r="61" spans="1:22" s="321" customFormat="1" ht="15.75" customHeight="1">
      <c r="A61" s="300" t="s">
        <v>554</v>
      </c>
      <c r="B61" s="314" t="s">
        <v>572</v>
      </c>
      <c r="E61" s="325">
        <v>0</v>
      </c>
      <c r="F61" s="323" t="s">
        <v>574</v>
      </c>
      <c r="K61" s="324"/>
      <c r="L61" s="324"/>
      <c r="M61" s="632" t="s">
        <v>58</v>
      </c>
      <c r="N61" s="631" t="s">
        <v>59</v>
      </c>
      <c r="P61" s="324"/>
      <c r="Q61" s="324"/>
      <c r="R61" s="324"/>
      <c r="S61" s="324"/>
      <c r="T61" s="324"/>
      <c r="U61" s="324"/>
      <c r="V61" s="324"/>
    </row>
    <row r="62" spans="1:22" s="321" customFormat="1" ht="15.75" customHeight="1">
      <c r="A62" s="315"/>
      <c r="B62" s="315" t="s">
        <v>573</v>
      </c>
      <c r="E62" s="163"/>
      <c r="F62" s="321" t="s">
        <v>575</v>
      </c>
      <c r="K62" s="324"/>
      <c r="L62" s="324"/>
      <c r="M62" s="630"/>
      <c r="N62" s="630" t="s">
        <v>60</v>
      </c>
      <c r="P62" s="324"/>
      <c r="Q62" s="324"/>
      <c r="R62" s="324"/>
      <c r="S62" s="324"/>
      <c r="T62" s="324"/>
      <c r="U62" s="324"/>
      <c r="V62" s="324"/>
    </row>
    <row r="63" spans="11:22" s="321" customFormat="1" ht="15.75" customHeight="1">
      <c r="K63" s="324"/>
      <c r="L63" s="324"/>
      <c r="M63" s="324"/>
      <c r="N63" s="324"/>
      <c r="O63" s="324"/>
      <c r="P63" s="324"/>
      <c r="Q63" s="324"/>
      <c r="R63" s="324"/>
      <c r="S63" s="324"/>
      <c r="T63" s="324"/>
      <c r="U63" s="324"/>
      <c r="V63" s="324"/>
    </row>
    <row r="64" spans="11:22" s="321" customFormat="1" ht="15.75" customHeight="1">
      <c r="K64" s="324"/>
      <c r="L64" s="324"/>
      <c r="M64" s="324"/>
      <c r="N64" s="324"/>
      <c r="O64" s="324"/>
      <c r="P64" s="324"/>
      <c r="Q64" s="324"/>
      <c r="R64" s="324"/>
      <c r="S64" s="324"/>
      <c r="T64" s="324"/>
      <c r="U64" s="324"/>
      <c r="V64" s="324"/>
    </row>
    <row r="66" ht="18" customHeight="1">
      <c r="B66" s="291"/>
    </row>
    <row r="67" ht="18" customHeight="1">
      <c r="B67" s="291"/>
    </row>
    <row r="68" ht="18" customHeight="1">
      <c r="B68" s="291"/>
    </row>
    <row r="69" ht="18" customHeight="1">
      <c r="B69" s="291"/>
    </row>
    <row r="70" ht="18" customHeight="1">
      <c r="B70" s="291"/>
    </row>
    <row r="71" ht="18" customHeight="1">
      <c r="B71" s="291"/>
    </row>
    <row r="72" ht="18" customHeight="1">
      <c r="B72" s="291"/>
    </row>
    <row r="73" ht="18" customHeight="1">
      <c r="B73" s="291"/>
    </row>
    <row r="74" ht="18" customHeight="1">
      <c r="B74" s="291"/>
    </row>
    <row r="75" ht="18" customHeight="1">
      <c r="B75" s="291"/>
    </row>
    <row r="76" ht="18" customHeight="1">
      <c r="B76" s="291"/>
    </row>
    <row r="77" ht="18" customHeight="1">
      <c r="B77" s="291"/>
    </row>
    <row r="78" ht="18" customHeight="1">
      <c r="B78" s="291"/>
    </row>
    <row r="79" ht="18" customHeight="1">
      <c r="B79" s="291"/>
    </row>
    <row r="80" ht="18" customHeight="1">
      <c r="B80" s="291"/>
    </row>
    <row r="81" ht="18" customHeight="1">
      <c r="B81" s="125"/>
    </row>
    <row r="82" ht="18" customHeight="1">
      <c r="B82" s="125"/>
    </row>
    <row r="83" ht="18" customHeight="1">
      <c r="B83" s="125"/>
    </row>
    <row r="84" ht="18" customHeight="1">
      <c r="B84" s="125"/>
    </row>
  </sheetData>
  <mergeCells count="77">
    <mergeCell ref="W9:X9"/>
    <mergeCell ref="E10:N10"/>
    <mergeCell ref="O10:W10"/>
    <mergeCell ref="A11:B11"/>
    <mergeCell ref="C11:D11"/>
    <mergeCell ref="E11:F11"/>
    <mergeCell ref="G11:H11"/>
    <mergeCell ref="I11:J11"/>
    <mergeCell ref="K11:L11"/>
    <mergeCell ref="M11:N11"/>
    <mergeCell ref="O11:P11"/>
    <mergeCell ref="Q11:R11"/>
    <mergeCell ref="S11:T11"/>
    <mergeCell ref="U11:V11"/>
    <mergeCell ref="W11:X11"/>
    <mergeCell ref="A12:B12"/>
    <mergeCell ref="C12:D12"/>
    <mergeCell ref="E12:F12"/>
    <mergeCell ref="G12:H12"/>
    <mergeCell ref="I12:J12"/>
    <mergeCell ref="K12:L12"/>
    <mergeCell ref="M12:N12"/>
    <mergeCell ref="O12:P12"/>
    <mergeCell ref="Q12:R12"/>
    <mergeCell ref="S12:T12"/>
    <mergeCell ref="U12:V12"/>
    <mergeCell ref="W12:X12"/>
    <mergeCell ref="A13:B13"/>
    <mergeCell ref="C13:D13"/>
    <mergeCell ref="E13:F13"/>
    <mergeCell ref="G13:H13"/>
    <mergeCell ref="I13:J13"/>
    <mergeCell ref="K13:L13"/>
    <mergeCell ref="M13:N13"/>
    <mergeCell ref="O13:P13"/>
    <mergeCell ref="Q13:R13"/>
    <mergeCell ref="S13:T13"/>
    <mergeCell ref="U13:V13"/>
    <mergeCell ref="W13:X13"/>
    <mergeCell ref="E35:N35"/>
    <mergeCell ref="O35:X35"/>
    <mergeCell ref="A36:B36"/>
    <mergeCell ref="C36:D36"/>
    <mergeCell ref="E36:F36"/>
    <mergeCell ref="G36:H36"/>
    <mergeCell ref="I36:J36"/>
    <mergeCell ref="K36:L36"/>
    <mergeCell ref="M36:N36"/>
    <mergeCell ref="O36:P36"/>
    <mergeCell ref="Q36:R36"/>
    <mergeCell ref="S36:T36"/>
    <mergeCell ref="U36:V36"/>
    <mergeCell ref="W36:X36"/>
    <mergeCell ref="A37:B37"/>
    <mergeCell ref="C37:D37"/>
    <mergeCell ref="E37:F37"/>
    <mergeCell ref="G37:H37"/>
    <mergeCell ref="I37:J37"/>
    <mergeCell ref="K37:L37"/>
    <mergeCell ref="M37:N37"/>
    <mergeCell ref="O37:P37"/>
    <mergeCell ref="Q37:R37"/>
    <mergeCell ref="S37:T37"/>
    <mergeCell ref="U37:V37"/>
    <mergeCell ref="W37:X37"/>
    <mergeCell ref="A38:B38"/>
    <mergeCell ref="C38:D38"/>
    <mergeCell ref="E38:F38"/>
    <mergeCell ref="G38:H38"/>
    <mergeCell ref="I38:J38"/>
    <mergeCell ref="K38:L38"/>
    <mergeCell ref="M38:N38"/>
    <mergeCell ref="W38:X38"/>
    <mergeCell ref="O38:P38"/>
    <mergeCell ref="Q38:R38"/>
    <mergeCell ref="S38:T38"/>
    <mergeCell ref="U38:V38"/>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52" r:id="rId1"/>
</worksheet>
</file>

<file path=xl/worksheets/sheet12.xml><?xml version="1.0" encoding="utf-8"?>
<worksheet xmlns="http://schemas.openxmlformats.org/spreadsheetml/2006/main" xmlns:r="http://schemas.openxmlformats.org/officeDocument/2006/relationships">
  <sheetPr>
    <pageSetUpPr fitToPage="1"/>
  </sheetPr>
  <dimension ref="A1:T74"/>
  <sheetViews>
    <sheetView showGridLines="0" zoomScale="75" zoomScaleNormal="75" workbookViewId="0" topLeftCell="A1">
      <selection activeCell="A4" sqref="A4"/>
    </sheetView>
  </sheetViews>
  <sheetFormatPr defaultColWidth="9.00390625" defaultRowHeight="18" customHeight="1"/>
  <cols>
    <col min="1" max="1" width="7.375" style="3" customWidth="1"/>
    <col min="2" max="2" width="24.125" style="3" customWidth="1"/>
    <col min="3" max="3" width="14.125" style="212" customWidth="1"/>
    <col min="4" max="4" width="1.12109375" style="212" customWidth="1"/>
    <col min="5" max="5" width="10.625" style="212" customWidth="1"/>
    <col min="6" max="6" width="0.875" style="212" customWidth="1"/>
    <col min="7" max="7" width="10.625" style="212" customWidth="1"/>
    <col min="8" max="8" width="0.875" style="212" customWidth="1"/>
    <col min="9" max="9" width="10.625" style="212" customWidth="1"/>
    <col min="10" max="10" width="0.875" style="212" customWidth="1"/>
    <col min="11" max="11" width="10.625" style="212" customWidth="1"/>
    <col min="12" max="12" width="0.875" style="212" customWidth="1"/>
    <col min="13" max="13" width="11.625" style="212" customWidth="1"/>
    <col min="14" max="14" width="0.875" style="212" customWidth="1"/>
    <col min="15" max="15" width="11.625" style="212" customWidth="1"/>
    <col min="16" max="16" width="0.875" style="212" customWidth="1"/>
    <col min="17" max="17" width="11.625" style="212" customWidth="1"/>
    <col min="18" max="18" width="0.875" style="212" customWidth="1"/>
    <col min="19" max="19" width="11.625" style="212" customWidth="1"/>
    <col min="20" max="20" width="0.875" style="212" customWidth="1"/>
    <col min="21" max="21" width="5.625" style="3" customWidth="1"/>
    <col min="22" max="22" width="3.00390625" style="3" customWidth="1"/>
    <col min="23" max="23" width="5.625" style="3" customWidth="1"/>
    <col min="24" max="24" width="3.00390625" style="3" customWidth="1"/>
    <col min="25" max="25" width="6.50390625" style="3" customWidth="1"/>
    <col min="26" max="26" width="3.00390625" style="3" customWidth="1"/>
    <col min="27" max="27" width="6.50390625" style="3" customWidth="1"/>
    <col min="28" max="28" width="3.00390625" style="3" customWidth="1"/>
    <col min="29" max="29" width="5.625" style="3" customWidth="1"/>
    <col min="30" max="30" width="3.00390625" style="3" customWidth="1"/>
    <col min="31" max="16384" width="9.00390625" style="3" customWidth="1"/>
  </cols>
  <sheetData>
    <row r="1" spans="1:2" s="346" customFormat="1" ht="16.5" customHeight="1">
      <c r="A1" s="265"/>
      <c r="B1" s="46"/>
    </row>
    <row r="2" spans="1:20" s="346" customFormat="1" ht="21">
      <c r="A2" s="647" t="s">
        <v>248</v>
      </c>
      <c r="B2" s="46"/>
      <c r="D2" s="46"/>
      <c r="E2" s="46"/>
      <c r="F2" s="46"/>
      <c r="G2" s="46"/>
      <c r="H2" s="46"/>
      <c r="I2" s="46"/>
      <c r="J2" s="46"/>
      <c r="K2" s="46"/>
      <c r="L2" s="46"/>
      <c r="M2" s="46"/>
      <c r="N2" s="46"/>
      <c r="O2" s="46"/>
      <c r="P2" s="46"/>
      <c r="Q2" s="46"/>
      <c r="R2" s="46"/>
      <c r="S2" s="46"/>
      <c r="T2" s="4" t="s">
        <v>742</v>
      </c>
    </row>
    <row r="3" spans="1:20" s="346" customFormat="1" ht="15.75">
      <c r="A3" s="648" t="s">
        <v>215</v>
      </c>
      <c r="B3" s="50"/>
      <c r="C3" s="350"/>
      <c r="D3" s="50"/>
      <c r="E3" s="50"/>
      <c r="F3" s="50"/>
      <c r="G3" s="50"/>
      <c r="H3" s="50"/>
      <c r="I3" s="50"/>
      <c r="J3" s="50"/>
      <c r="K3" s="50"/>
      <c r="L3" s="50"/>
      <c r="M3" s="50"/>
      <c r="N3" s="50"/>
      <c r="O3" s="50"/>
      <c r="P3" s="50"/>
      <c r="Q3" s="50"/>
      <c r="R3" s="50"/>
      <c r="S3" s="50"/>
      <c r="T3" s="344" t="s">
        <v>743</v>
      </c>
    </row>
    <row r="4" spans="1:20" s="346" customFormat="1" ht="16.5" customHeight="1">
      <c r="A4" s="172"/>
      <c r="B4" s="46"/>
      <c r="C4" s="46"/>
      <c r="D4" s="46"/>
      <c r="E4" s="46"/>
      <c r="F4" s="46"/>
      <c r="G4" s="46"/>
      <c r="H4" s="46"/>
      <c r="I4" s="46"/>
      <c r="J4" s="46"/>
      <c r="K4" s="46"/>
      <c r="L4" s="46"/>
      <c r="M4" s="46"/>
      <c r="N4" s="46"/>
      <c r="O4" s="348"/>
      <c r="P4" s="348"/>
      <c r="Q4" s="348"/>
      <c r="R4" s="348"/>
      <c r="S4" s="348"/>
      <c r="T4" s="348"/>
    </row>
    <row r="5" spans="1:20" s="346" customFormat="1" ht="12" customHeight="1">
      <c r="A5" s="172"/>
      <c r="B5" s="46"/>
      <c r="C5" s="46"/>
      <c r="D5" s="46"/>
      <c r="E5" s="46"/>
      <c r="F5" s="46"/>
      <c r="G5" s="46"/>
      <c r="H5" s="46"/>
      <c r="I5" s="46"/>
      <c r="J5" s="46"/>
      <c r="K5" s="46"/>
      <c r="L5" s="46"/>
      <c r="M5" s="46"/>
      <c r="N5" s="46"/>
      <c r="O5" s="348"/>
      <c r="P5" s="348"/>
      <c r="Q5" s="348"/>
      <c r="R5" s="348"/>
      <c r="S5" s="348"/>
      <c r="T5" s="348"/>
    </row>
    <row r="6" spans="3:20" s="2" customFormat="1" ht="16.5" customHeight="1">
      <c r="C6" s="349"/>
      <c r="D6" s="349"/>
      <c r="E6" s="349"/>
      <c r="F6" s="349"/>
      <c r="G6" s="349"/>
      <c r="H6" s="349"/>
      <c r="I6" s="349"/>
      <c r="J6" s="349"/>
      <c r="K6" s="349"/>
      <c r="L6" s="349"/>
      <c r="M6" s="349"/>
      <c r="N6" s="349"/>
      <c r="O6" s="349"/>
      <c r="P6" s="349"/>
      <c r="Q6" s="349"/>
      <c r="R6" s="349"/>
      <c r="S6" s="349"/>
      <c r="T6" s="349"/>
    </row>
    <row r="7" spans="1:12" ht="21.75" customHeight="1">
      <c r="A7" s="209" t="s">
        <v>279</v>
      </c>
      <c r="B7" s="115" t="s">
        <v>259</v>
      </c>
      <c r="K7" s="262"/>
      <c r="L7" s="262"/>
    </row>
    <row r="8" spans="1:12" ht="18" customHeight="1">
      <c r="A8" s="116" t="s">
        <v>146</v>
      </c>
      <c r="B8" s="117" t="s">
        <v>260</v>
      </c>
      <c r="K8" s="262"/>
      <c r="L8" s="262"/>
    </row>
    <row r="9" spans="1:20" ht="18" customHeight="1">
      <c r="A9" s="12"/>
      <c r="B9" s="13"/>
      <c r="Q9" s="1105" t="s">
        <v>232</v>
      </c>
      <c r="R9" s="1106"/>
      <c r="S9" s="1106"/>
      <c r="T9" s="1106"/>
    </row>
    <row r="10" spans="1:20" s="183" customFormat="1" ht="18.75" customHeight="1">
      <c r="A10" s="243"/>
      <c r="B10" s="243"/>
      <c r="C10" s="214"/>
      <c r="D10" s="215"/>
      <c r="E10" s="1107" t="s">
        <v>223</v>
      </c>
      <c r="F10" s="1115"/>
      <c r="G10" s="1115"/>
      <c r="H10" s="1116"/>
      <c r="I10" s="1107" t="s">
        <v>224</v>
      </c>
      <c r="J10" s="1096"/>
      <c r="K10" s="1096"/>
      <c r="L10" s="1100"/>
      <c r="M10" s="1107" t="s">
        <v>226</v>
      </c>
      <c r="N10" s="1096"/>
      <c r="O10" s="1096"/>
      <c r="P10" s="1100"/>
      <c r="Q10" s="1107" t="s">
        <v>228</v>
      </c>
      <c r="R10" s="1096"/>
      <c r="S10" s="1096"/>
      <c r="T10" s="1096"/>
    </row>
    <row r="11" spans="1:20" s="183" customFormat="1" ht="18.75" customHeight="1">
      <c r="A11" s="1108" t="s">
        <v>230</v>
      </c>
      <c r="B11" s="1109"/>
      <c r="C11" s="1075" t="s">
        <v>29</v>
      </c>
      <c r="D11" s="1076"/>
      <c r="E11" s="1110" t="s">
        <v>222</v>
      </c>
      <c r="F11" s="1111"/>
      <c r="G11" s="1111"/>
      <c r="H11" s="1112"/>
      <c r="I11" s="1110" t="s">
        <v>225</v>
      </c>
      <c r="J11" s="1113"/>
      <c r="K11" s="1113"/>
      <c r="L11" s="1113"/>
      <c r="M11" s="1110" t="s">
        <v>227</v>
      </c>
      <c r="N11" s="1113"/>
      <c r="O11" s="1113"/>
      <c r="P11" s="1114"/>
      <c r="Q11" s="1110" t="s">
        <v>229</v>
      </c>
      <c r="R11" s="1113"/>
      <c r="S11" s="1113"/>
      <c r="T11" s="1113"/>
    </row>
    <row r="12" spans="1:20" s="183" customFormat="1" ht="18.75" customHeight="1">
      <c r="A12" s="1102" t="s">
        <v>231</v>
      </c>
      <c r="B12" s="1103"/>
      <c r="C12" s="1104" t="s">
        <v>79</v>
      </c>
      <c r="D12" s="1094"/>
      <c r="E12" s="1101" t="s">
        <v>180</v>
      </c>
      <c r="F12" s="1100"/>
      <c r="G12" s="1095" t="s">
        <v>181</v>
      </c>
      <c r="H12" s="1100"/>
      <c r="I12" s="1093" t="s">
        <v>180</v>
      </c>
      <c r="J12" s="1094"/>
      <c r="K12" s="1095" t="s">
        <v>181</v>
      </c>
      <c r="L12" s="1100"/>
      <c r="M12" s="1101" t="s">
        <v>180</v>
      </c>
      <c r="N12" s="1100"/>
      <c r="O12" s="1095" t="s">
        <v>181</v>
      </c>
      <c r="P12" s="1100"/>
      <c r="Q12" s="1093" t="s">
        <v>180</v>
      </c>
      <c r="R12" s="1094"/>
      <c r="S12" s="1095" t="s">
        <v>181</v>
      </c>
      <c r="T12" s="1096"/>
    </row>
    <row r="13" spans="1:20" s="186" customFormat="1" ht="18.75" customHeight="1">
      <c r="A13" s="167"/>
      <c r="B13" s="216"/>
      <c r="C13" s="1097"/>
      <c r="D13" s="1098"/>
      <c r="E13" s="1090" t="s">
        <v>183</v>
      </c>
      <c r="F13" s="1099"/>
      <c r="G13" s="1090" t="s">
        <v>184</v>
      </c>
      <c r="H13" s="1099"/>
      <c r="I13" s="1090" t="s">
        <v>183</v>
      </c>
      <c r="J13" s="1099"/>
      <c r="K13" s="1090" t="s">
        <v>184</v>
      </c>
      <c r="L13" s="1099"/>
      <c r="M13" s="1090" t="s">
        <v>183</v>
      </c>
      <c r="N13" s="1099"/>
      <c r="O13" s="1090" t="s">
        <v>184</v>
      </c>
      <c r="P13" s="1099"/>
      <c r="Q13" s="1090" t="s">
        <v>183</v>
      </c>
      <c r="R13" s="1099"/>
      <c r="S13" s="1090" t="s">
        <v>184</v>
      </c>
      <c r="T13" s="1091"/>
    </row>
    <row r="14" spans="1:20" s="183" customFormat="1" ht="18.75" customHeight="1">
      <c r="A14" s="894">
        <v>1</v>
      </c>
      <c r="B14" s="894"/>
      <c r="C14" s="1088">
        <v>2</v>
      </c>
      <c r="D14" s="1089"/>
      <c r="E14" s="1088">
        <v>3</v>
      </c>
      <c r="F14" s="1089"/>
      <c r="G14" s="1088">
        <v>4</v>
      </c>
      <c r="H14" s="1089"/>
      <c r="I14" s="1088">
        <v>5</v>
      </c>
      <c r="J14" s="1089"/>
      <c r="K14" s="1088">
        <v>6</v>
      </c>
      <c r="L14" s="1092"/>
      <c r="M14" s="1088">
        <v>7</v>
      </c>
      <c r="N14" s="1092"/>
      <c r="O14" s="1088">
        <v>8</v>
      </c>
      <c r="P14" s="1092"/>
      <c r="Q14" s="1088">
        <v>9</v>
      </c>
      <c r="R14" s="1092"/>
      <c r="S14" s="1088">
        <v>10</v>
      </c>
      <c r="T14" s="1089"/>
    </row>
    <row r="15" spans="1:16" ht="9" customHeight="1">
      <c r="A15" s="111"/>
      <c r="B15" s="10"/>
      <c r="C15" s="218"/>
      <c r="D15" s="218"/>
      <c r="E15" s="218"/>
      <c r="F15" s="218"/>
      <c r="G15" s="218"/>
      <c r="H15" s="218"/>
      <c r="I15" s="218"/>
      <c r="J15" s="218"/>
      <c r="K15" s="218"/>
      <c r="L15" s="218"/>
      <c r="M15" s="218"/>
      <c r="N15" s="218"/>
      <c r="O15" s="218"/>
      <c r="P15" s="218"/>
    </row>
    <row r="16" spans="1:19" ht="18.75" customHeight="1">
      <c r="A16" s="107">
        <v>1999</v>
      </c>
      <c r="B16" s="108"/>
      <c r="C16" s="218">
        <v>98986</v>
      </c>
      <c r="D16" s="218"/>
      <c r="E16" s="218">
        <v>26305</v>
      </c>
      <c r="F16" s="218"/>
      <c r="G16" s="218">
        <v>13502</v>
      </c>
      <c r="H16" s="218"/>
      <c r="I16" s="218">
        <v>29199</v>
      </c>
      <c r="J16" s="218"/>
      <c r="K16" s="218">
        <v>18637</v>
      </c>
      <c r="L16" s="218"/>
      <c r="M16" s="218">
        <v>2147</v>
      </c>
      <c r="N16" s="218"/>
      <c r="O16" s="218">
        <v>7789</v>
      </c>
      <c r="P16" s="218"/>
      <c r="Q16" s="212">
        <v>58</v>
      </c>
      <c r="S16" s="212">
        <v>1349</v>
      </c>
    </row>
    <row r="17" spans="1:20" ht="18.75" customHeight="1">
      <c r="A17" s="107">
        <v>2000</v>
      </c>
      <c r="B17" s="108"/>
      <c r="C17" s="218">
        <v>102113</v>
      </c>
      <c r="D17" s="218"/>
      <c r="E17" s="218">
        <v>26134</v>
      </c>
      <c r="F17" s="218"/>
      <c r="G17" s="218">
        <v>15511</v>
      </c>
      <c r="H17" s="218"/>
      <c r="I17" s="218">
        <v>30880</v>
      </c>
      <c r="J17" s="218"/>
      <c r="K17" s="218">
        <v>18759</v>
      </c>
      <c r="L17" s="218"/>
      <c r="M17" s="218">
        <v>2411</v>
      </c>
      <c r="N17" s="218"/>
      <c r="O17" s="218">
        <v>7169</v>
      </c>
      <c r="P17" s="218"/>
      <c r="Q17" s="218">
        <v>5</v>
      </c>
      <c r="R17" s="218"/>
      <c r="S17" s="218">
        <v>1244</v>
      </c>
      <c r="T17" s="218"/>
    </row>
    <row r="18" spans="1:16" ht="9" customHeight="1">
      <c r="A18" s="111"/>
      <c r="B18" s="10"/>
      <c r="C18" s="218"/>
      <c r="D18" s="218"/>
      <c r="E18" s="218"/>
      <c r="F18" s="218"/>
      <c r="G18" s="218"/>
      <c r="H18" s="218"/>
      <c r="I18" s="218"/>
      <c r="J18" s="218"/>
      <c r="K18" s="218"/>
      <c r="L18" s="218"/>
      <c r="M18" s="218"/>
      <c r="N18" s="218"/>
      <c r="O18" s="218"/>
      <c r="P18" s="218"/>
    </row>
    <row r="19" spans="1:19" ht="18.75" customHeight="1">
      <c r="A19" s="113">
        <v>2000</v>
      </c>
      <c r="B19" s="190" t="s">
        <v>172</v>
      </c>
      <c r="C19" s="218">
        <v>8770</v>
      </c>
      <c r="D19" s="218"/>
      <c r="E19" s="218">
        <v>2232</v>
      </c>
      <c r="F19" s="218"/>
      <c r="G19" s="218">
        <v>1406</v>
      </c>
      <c r="H19" s="218"/>
      <c r="I19" s="218">
        <v>2418</v>
      </c>
      <c r="J19" s="218"/>
      <c r="K19" s="218">
        <v>1711</v>
      </c>
      <c r="L19" s="218"/>
      <c r="M19" s="218">
        <v>165</v>
      </c>
      <c r="N19" s="218"/>
      <c r="O19" s="218">
        <v>768</v>
      </c>
      <c r="P19" s="218"/>
      <c r="Q19" s="212">
        <v>0</v>
      </c>
      <c r="S19" s="212">
        <v>70</v>
      </c>
    </row>
    <row r="20" spans="1:19" ht="18.75" customHeight="1">
      <c r="A20" s="113"/>
      <c r="B20" s="190" t="s">
        <v>173</v>
      </c>
      <c r="C20" s="218">
        <v>9637</v>
      </c>
      <c r="D20" s="218"/>
      <c r="E20" s="218">
        <v>2363</v>
      </c>
      <c r="F20" s="218"/>
      <c r="G20" s="218">
        <v>1408</v>
      </c>
      <c r="H20" s="218"/>
      <c r="I20" s="218">
        <v>3249</v>
      </c>
      <c r="J20" s="218"/>
      <c r="K20" s="218">
        <v>1564</v>
      </c>
      <c r="L20" s="218"/>
      <c r="M20" s="218">
        <v>246</v>
      </c>
      <c r="N20" s="218"/>
      <c r="O20" s="218">
        <v>676</v>
      </c>
      <c r="P20" s="218"/>
      <c r="Q20" s="212">
        <v>0</v>
      </c>
      <c r="S20" s="212">
        <v>131</v>
      </c>
    </row>
    <row r="21" spans="1:19" ht="18.75" customHeight="1">
      <c r="A21" s="113"/>
      <c r="B21" s="191" t="s">
        <v>174</v>
      </c>
      <c r="C21" s="218">
        <v>10841</v>
      </c>
      <c r="D21" s="218"/>
      <c r="E21" s="218">
        <v>2819</v>
      </c>
      <c r="F21" s="218"/>
      <c r="G21" s="218">
        <v>1512</v>
      </c>
      <c r="H21" s="218"/>
      <c r="I21" s="218">
        <v>3676</v>
      </c>
      <c r="J21" s="218"/>
      <c r="K21" s="218">
        <v>1728</v>
      </c>
      <c r="L21" s="218"/>
      <c r="M21" s="218">
        <v>161</v>
      </c>
      <c r="N21" s="218"/>
      <c r="O21" s="218">
        <v>849</v>
      </c>
      <c r="P21" s="218"/>
      <c r="Q21" s="212">
        <v>5</v>
      </c>
      <c r="S21" s="212">
        <v>91</v>
      </c>
    </row>
    <row r="22" spans="1:19" ht="18.75" customHeight="1">
      <c r="A22" s="113"/>
      <c r="B22" s="191" t="s">
        <v>175</v>
      </c>
      <c r="C22" s="218">
        <v>10677</v>
      </c>
      <c r="D22" s="218"/>
      <c r="E22" s="218">
        <v>2712</v>
      </c>
      <c r="F22" s="218"/>
      <c r="G22" s="218">
        <v>1729</v>
      </c>
      <c r="H22" s="218"/>
      <c r="I22" s="218">
        <v>3344</v>
      </c>
      <c r="J22" s="218"/>
      <c r="K22" s="218">
        <v>2025</v>
      </c>
      <c r="L22" s="218"/>
      <c r="M22" s="218">
        <v>227</v>
      </c>
      <c r="N22" s="218"/>
      <c r="O22" s="218">
        <v>511</v>
      </c>
      <c r="P22" s="218"/>
      <c r="Q22" s="212">
        <v>0</v>
      </c>
      <c r="S22" s="212">
        <v>129</v>
      </c>
    </row>
    <row r="23" spans="1:19" ht="18.75" customHeight="1">
      <c r="A23" s="113"/>
      <c r="B23" s="192" t="s">
        <v>176</v>
      </c>
      <c r="C23" s="218">
        <v>8697</v>
      </c>
      <c r="D23" s="218"/>
      <c r="E23" s="218">
        <v>2039</v>
      </c>
      <c r="F23" s="218"/>
      <c r="G23" s="218">
        <v>1205</v>
      </c>
      <c r="H23" s="218"/>
      <c r="I23" s="218">
        <v>2600</v>
      </c>
      <c r="J23" s="218"/>
      <c r="K23" s="218">
        <v>1752</v>
      </c>
      <c r="L23" s="218"/>
      <c r="M23" s="218">
        <v>239</v>
      </c>
      <c r="N23" s="218"/>
      <c r="O23" s="218">
        <v>770</v>
      </c>
      <c r="P23" s="218"/>
      <c r="Q23" s="212">
        <v>0</v>
      </c>
      <c r="S23" s="212">
        <v>92</v>
      </c>
    </row>
    <row r="24" spans="1:19" ht="18.75" customHeight="1">
      <c r="A24" s="113"/>
      <c r="B24" s="192" t="s">
        <v>177</v>
      </c>
      <c r="C24" s="218">
        <v>7115</v>
      </c>
      <c r="D24" s="218"/>
      <c r="E24" s="218">
        <v>1835</v>
      </c>
      <c r="F24" s="218"/>
      <c r="G24" s="218">
        <v>956</v>
      </c>
      <c r="H24" s="218"/>
      <c r="I24" s="218">
        <v>2147</v>
      </c>
      <c r="J24" s="218"/>
      <c r="K24" s="218">
        <v>1226</v>
      </c>
      <c r="L24" s="218"/>
      <c r="M24" s="218">
        <v>256</v>
      </c>
      <c r="N24" s="218"/>
      <c r="O24" s="218">
        <v>597</v>
      </c>
      <c r="P24" s="218"/>
      <c r="Q24" s="212">
        <v>0</v>
      </c>
      <c r="S24" s="212">
        <v>98</v>
      </c>
    </row>
    <row r="25" spans="1:19" ht="18.75" customHeight="1">
      <c r="A25" s="113"/>
      <c r="B25" s="192" t="s">
        <v>187</v>
      </c>
      <c r="C25" s="218">
        <v>7826</v>
      </c>
      <c r="D25" s="218"/>
      <c r="E25" s="218">
        <v>2149</v>
      </c>
      <c r="F25" s="218"/>
      <c r="G25" s="218">
        <v>1165</v>
      </c>
      <c r="H25" s="218"/>
      <c r="I25" s="218">
        <v>2327</v>
      </c>
      <c r="J25" s="218"/>
      <c r="K25" s="218">
        <v>1464</v>
      </c>
      <c r="L25" s="218"/>
      <c r="M25" s="218">
        <v>252</v>
      </c>
      <c r="N25" s="218"/>
      <c r="O25" s="218">
        <v>422</v>
      </c>
      <c r="P25" s="218"/>
      <c r="Q25" s="212">
        <v>0</v>
      </c>
      <c r="S25" s="212">
        <v>47</v>
      </c>
    </row>
    <row r="26" spans="1:19" ht="18.75" customHeight="1">
      <c r="A26" s="113"/>
      <c r="B26" s="335" t="s">
        <v>164</v>
      </c>
      <c r="C26" s="218">
        <v>9494</v>
      </c>
      <c r="D26" s="218"/>
      <c r="E26" s="218">
        <v>2477</v>
      </c>
      <c r="F26" s="218"/>
      <c r="G26" s="218">
        <v>1259</v>
      </c>
      <c r="H26" s="218"/>
      <c r="I26" s="218">
        <v>2958</v>
      </c>
      <c r="J26" s="218"/>
      <c r="K26" s="218">
        <v>1654</v>
      </c>
      <c r="L26" s="218"/>
      <c r="M26" s="218">
        <v>277</v>
      </c>
      <c r="N26" s="218"/>
      <c r="O26" s="218">
        <v>734</v>
      </c>
      <c r="P26" s="218"/>
      <c r="Q26" s="212">
        <v>0</v>
      </c>
      <c r="S26" s="212">
        <v>135</v>
      </c>
    </row>
    <row r="27" ht="18" customHeight="1">
      <c r="B27" s="343"/>
    </row>
    <row r="28" spans="1:19" ht="18" customHeight="1">
      <c r="A28" s="113">
        <v>2001</v>
      </c>
      <c r="B28" s="332" t="s">
        <v>153</v>
      </c>
      <c r="C28" s="218">
        <v>6825</v>
      </c>
      <c r="E28" s="212">
        <v>1942</v>
      </c>
      <c r="G28" s="212">
        <v>943</v>
      </c>
      <c r="I28" s="212">
        <v>2362</v>
      </c>
      <c r="K28" s="212">
        <v>1071</v>
      </c>
      <c r="M28" s="212">
        <v>138</v>
      </c>
      <c r="O28" s="212">
        <v>303</v>
      </c>
      <c r="Q28" s="212">
        <v>0</v>
      </c>
      <c r="S28" s="212">
        <v>66</v>
      </c>
    </row>
    <row r="29" spans="1:19" ht="18" customHeight="1">
      <c r="A29" s="113"/>
      <c r="B29" s="343" t="s">
        <v>154</v>
      </c>
      <c r="C29" s="218">
        <f>SUM(E29:S29)</f>
        <v>5944</v>
      </c>
      <c r="E29" s="212">
        <v>1675</v>
      </c>
      <c r="G29" s="212">
        <v>1018</v>
      </c>
      <c r="I29" s="212">
        <v>1416</v>
      </c>
      <c r="K29" s="212">
        <v>1164</v>
      </c>
      <c r="M29" s="212">
        <v>159</v>
      </c>
      <c r="O29" s="212">
        <v>446</v>
      </c>
      <c r="Q29" s="212">
        <v>0</v>
      </c>
      <c r="S29" s="212">
        <v>66</v>
      </c>
    </row>
    <row r="30" spans="1:19" ht="18" customHeight="1">
      <c r="A30" s="113"/>
      <c r="B30" s="257" t="s">
        <v>642</v>
      </c>
      <c r="C30" s="218">
        <f>SUM(E30:S30)</f>
        <v>7078</v>
      </c>
      <c r="E30" s="212">
        <v>1953</v>
      </c>
      <c r="G30" s="212">
        <v>1149</v>
      </c>
      <c r="I30" s="212">
        <v>1978</v>
      </c>
      <c r="K30" s="212">
        <v>1298</v>
      </c>
      <c r="M30" s="212">
        <v>155</v>
      </c>
      <c r="O30" s="212">
        <v>399</v>
      </c>
      <c r="Q30" s="212">
        <v>0</v>
      </c>
      <c r="S30" s="212">
        <v>146</v>
      </c>
    </row>
    <row r="31" spans="1:19" ht="18" customHeight="1">
      <c r="A31" s="113"/>
      <c r="B31" s="190" t="s">
        <v>171</v>
      </c>
      <c r="C31" s="218">
        <f>SUM(E31:S31)</f>
        <v>7206</v>
      </c>
      <c r="E31" s="212">
        <v>2041</v>
      </c>
      <c r="G31" s="212">
        <v>1075</v>
      </c>
      <c r="I31" s="212">
        <v>1983</v>
      </c>
      <c r="K31" s="212">
        <v>1297</v>
      </c>
      <c r="M31" s="212">
        <v>220</v>
      </c>
      <c r="O31" s="212">
        <v>338</v>
      </c>
      <c r="Q31" s="212">
        <v>0</v>
      </c>
      <c r="S31" s="212">
        <v>252</v>
      </c>
    </row>
    <row r="32" spans="1:19" ht="18" customHeight="1">
      <c r="A32" s="113"/>
      <c r="B32" s="190" t="s">
        <v>172</v>
      </c>
      <c r="C32" s="218">
        <f>SUM(E32:S32)</f>
        <v>8318</v>
      </c>
      <c r="E32" s="212">
        <v>2528</v>
      </c>
      <c r="G32" s="212">
        <v>1365</v>
      </c>
      <c r="I32" s="212">
        <v>2373</v>
      </c>
      <c r="K32" s="212">
        <v>1403</v>
      </c>
      <c r="M32" s="212">
        <v>172</v>
      </c>
      <c r="O32" s="212">
        <v>241</v>
      </c>
      <c r="Q32" s="212">
        <v>2</v>
      </c>
      <c r="S32" s="212">
        <v>234</v>
      </c>
    </row>
    <row r="33" spans="1:19" ht="18" customHeight="1">
      <c r="A33" s="113"/>
      <c r="B33" s="80" t="s">
        <v>621</v>
      </c>
      <c r="C33" s="218">
        <f>SUM(C28:C32)</f>
        <v>35371</v>
      </c>
      <c r="E33" s="218">
        <f>SUM(E28:E32)</f>
        <v>10139</v>
      </c>
      <c r="G33" s="218">
        <f>SUM(G28:G32)</f>
        <v>5550</v>
      </c>
      <c r="I33" s="218">
        <f>SUM(I28:I32)</f>
        <v>10112</v>
      </c>
      <c r="K33" s="218">
        <f>SUM(K28:K32)</f>
        <v>6233</v>
      </c>
      <c r="M33" s="218">
        <f>SUM(M28:M32)</f>
        <v>844</v>
      </c>
      <c r="O33" s="218">
        <f>SUM(O28:O32)</f>
        <v>1727</v>
      </c>
      <c r="Q33" s="218">
        <f>SUM(Q28:Q32)</f>
        <v>2</v>
      </c>
      <c r="S33" s="218">
        <f>SUM(S28:S32)</f>
        <v>764</v>
      </c>
    </row>
    <row r="34" spans="1:20" ht="9" customHeight="1">
      <c r="A34" s="210"/>
      <c r="B34" s="211"/>
      <c r="C34" s="217"/>
      <c r="D34" s="217"/>
      <c r="E34" s="217"/>
      <c r="F34" s="217"/>
      <c r="G34" s="217"/>
      <c r="H34" s="217"/>
      <c r="I34" s="217"/>
      <c r="J34" s="217"/>
      <c r="K34" s="217"/>
      <c r="L34" s="217"/>
      <c r="M34" s="217"/>
      <c r="N34" s="217"/>
      <c r="O34" s="217"/>
      <c r="P34" s="217"/>
      <c r="Q34" s="217"/>
      <c r="R34" s="217"/>
      <c r="S34" s="217"/>
      <c r="T34" s="217"/>
    </row>
    <row r="35" spans="1:20" s="16" customFormat="1" ht="15.75" customHeight="1">
      <c r="A35" s="266" t="s">
        <v>281</v>
      </c>
      <c r="B35" s="170" t="s">
        <v>677</v>
      </c>
      <c r="C35" s="340"/>
      <c r="D35" s="340"/>
      <c r="E35" s="340"/>
      <c r="F35" s="340"/>
      <c r="G35" s="340"/>
      <c r="H35" s="340"/>
      <c r="I35" s="340"/>
      <c r="J35" s="340"/>
      <c r="K35" s="340"/>
      <c r="L35" s="340"/>
      <c r="M35" s="340"/>
      <c r="N35" s="340"/>
      <c r="O35" s="340"/>
      <c r="P35" s="340"/>
      <c r="Q35" s="340"/>
      <c r="R35" s="340"/>
      <c r="S35" s="340"/>
      <c r="T35" s="340"/>
    </row>
    <row r="36" spans="1:20" s="16" customFormat="1" ht="15.75" customHeight="1">
      <c r="A36" s="267" t="s">
        <v>249</v>
      </c>
      <c r="B36" s="16" t="s">
        <v>265</v>
      </c>
      <c r="C36" s="340"/>
      <c r="D36" s="340"/>
      <c r="E36" s="340"/>
      <c r="F36" s="340"/>
      <c r="G36" s="340"/>
      <c r="H36" s="340"/>
      <c r="I36" s="340"/>
      <c r="J36" s="340"/>
      <c r="K36" s="340"/>
      <c r="L36" s="340"/>
      <c r="M36" s="340"/>
      <c r="N36" s="340"/>
      <c r="O36" s="340"/>
      <c r="P36" s="340"/>
      <c r="Q36" s="340"/>
      <c r="R36" s="340"/>
      <c r="S36" s="340"/>
      <c r="T36" s="340"/>
    </row>
    <row r="37" spans="1:20" s="16" customFormat="1" ht="15.75" customHeight="1">
      <c r="A37" s="37">
        <v>0</v>
      </c>
      <c r="B37" s="170" t="s">
        <v>61</v>
      </c>
      <c r="F37" s="340"/>
      <c r="G37" s="340"/>
      <c r="H37" s="340"/>
      <c r="I37" s="340"/>
      <c r="J37" s="340"/>
      <c r="K37" s="340"/>
      <c r="L37" s="340"/>
      <c r="M37" s="340"/>
      <c r="N37" s="340"/>
      <c r="O37" s="340"/>
      <c r="P37" s="340"/>
      <c r="Q37" s="340"/>
      <c r="R37" s="340"/>
      <c r="S37" s="340"/>
      <c r="T37" s="340"/>
    </row>
    <row r="38" spans="1:20" s="16" customFormat="1" ht="15.75" customHeight="1">
      <c r="A38" s="171"/>
      <c r="B38" s="38" t="s">
        <v>62</v>
      </c>
      <c r="C38" s="340"/>
      <c r="F38" s="340"/>
      <c r="G38" s="340"/>
      <c r="H38" s="340"/>
      <c r="I38" s="340"/>
      <c r="J38" s="340"/>
      <c r="K38" s="340"/>
      <c r="L38" s="340"/>
      <c r="M38" s="340"/>
      <c r="N38" s="340"/>
      <c r="O38" s="340"/>
      <c r="P38" s="340"/>
      <c r="Q38" s="340"/>
      <c r="R38" s="340"/>
      <c r="S38" s="340"/>
      <c r="T38" s="340"/>
    </row>
    <row r="41" spans="1:20" s="49" customFormat="1" ht="21.75" customHeight="1">
      <c r="A41" s="117" t="s">
        <v>280</v>
      </c>
      <c r="B41" s="115" t="s">
        <v>186</v>
      </c>
      <c r="C41" s="277"/>
      <c r="D41" s="277"/>
      <c r="E41" s="277"/>
      <c r="F41" s="277"/>
      <c r="G41" s="277"/>
      <c r="H41" s="277"/>
      <c r="I41" s="277"/>
      <c r="J41" s="277"/>
      <c r="K41" s="262"/>
      <c r="L41" s="262"/>
      <c r="M41" s="277"/>
      <c r="N41" s="277"/>
      <c r="O41" s="277"/>
      <c r="P41" s="277"/>
      <c r="Q41" s="277"/>
      <c r="R41" s="277"/>
      <c r="S41" s="277"/>
      <c r="T41" s="277"/>
    </row>
    <row r="42" spans="1:20" s="49" customFormat="1" ht="18" customHeight="1">
      <c r="A42" s="278" t="s">
        <v>178</v>
      </c>
      <c r="B42" s="117" t="s">
        <v>233</v>
      </c>
      <c r="C42" s="277"/>
      <c r="D42" s="277"/>
      <c r="E42" s="277"/>
      <c r="F42" s="277"/>
      <c r="G42" s="277"/>
      <c r="H42" s="277"/>
      <c r="I42" s="277"/>
      <c r="J42" s="277"/>
      <c r="K42" s="262"/>
      <c r="L42" s="262"/>
      <c r="M42" s="277"/>
      <c r="N42" s="277"/>
      <c r="O42" s="277"/>
      <c r="P42" s="277"/>
      <c r="Q42" s="277"/>
      <c r="R42" s="277"/>
      <c r="S42" s="277"/>
      <c r="T42" s="277"/>
    </row>
    <row r="43" spans="1:20" s="49" customFormat="1" ht="18" customHeight="1">
      <c r="A43" s="11"/>
      <c r="B43" s="166"/>
      <c r="C43" s="277"/>
      <c r="D43" s="277"/>
      <c r="E43" s="277"/>
      <c r="F43" s="277"/>
      <c r="G43" s="277"/>
      <c r="H43" s="277"/>
      <c r="I43" s="277"/>
      <c r="J43" s="277"/>
      <c r="K43" s="277"/>
      <c r="L43" s="277"/>
      <c r="M43" s="277"/>
      <c r="N43" s="277"/>
      <c r="O43" s="277"/>
      <c r="P43" s="277"/>
      <c r="Q43" s="1083" t="s">
        <v>232</v>
      </c>
      <c r="R43" s="1084"/>
      <c r="S43" s="1084"/>
      <c r="T43" s="1084"/>
    </row>
    <row r="44" spans="1:20" s="282" customFormat="1" ht="18.75" customHeight="1">
      <c r="A44" s="279"/>
      <c r="B44" s="279"/>
      <c r="C44" s="280"/>
      <c r="D44" s="281"/>
      <c r="E44" s="1085" t="s">
        <v>223</v>
      </c>
      <c r="F44" s="1086"/>
      <c r="G44" s="1086"/>
      <c r="H44" s="1087"/>
      <c r="I44" s="1085" t="s">
        <v>224</v>
      </c>
      <c r="J44" s="1064"/>
      <c r="K44" s="1064"/>
      <c r="L44" s="1081"/>
      <c r="M44" s="1085" t="s">
        <v>226</v>
      </c>
      <c r="N44" s="1064"/>
      <c r="O44" s="1064"/>
      <c r="P44" s="1081"/>
      <c r="Q44" s="1085" t="s">
        <v>228</v>
      </c>
      <c r="R44" s="1064"/>
      <c r="S44" s="1064"/>
      <c r="T44" s="1064"/>
    </row>
    <row r="45" spans="1:20" s="282" customFormat="1" ht="18.75" customHeight="1">
      <c r="A45" s="1068" t="s">
        <v>230</v>
      </c>
      <c r="B45" s="1069"/>
      <c r="C45" s="1075" t="s">
        <v>29</v>
      </c>
      <c r="D45" s="1076"/>
      <c r="E45" s="1070" t="s">
        <v>222</v>
      </c>
      <c r="F45" s="1071"/>
      <c r="G45" s="1071"/>
      <c r="H45" s="1072"/>
      <c r="I45" s="1070" t="s">
        <v>225</v>
      </c>
      <c r="J45" s="1073"/>
      <c r="K45" s="1073"/>
      <c r="L45" s="1073"/>
      <c r="M45" s="1070" t="s">
        <v>227</v>
      </c>
      <c r="N45" s="1073"/>
      <c r="O45" s="1073"/>
      <c r="P45" s="1074"/>
      <c r="Q45" s="1070" t="s">
        <v>229</v>
      </c>
      <c r="R45" s="1073"/>
      <c r="S45" s="1073"/>
      <c r="T45" s="1073"/>
    </row>
    <row r="46" spans="1:20" s="282" customFormat="1" ht="18.75" customHeight="1">
      <c r="A46" s="1077" t="s">
        <v>231</v>
      </c>
      <c r="B46" s="1054"/>
      <c r="C46" s="1078" t="s">
        <v>79</v>
      </c>
      <c r="D46" s="1079"/>
      <c r="E46" s="1080" t="s">
        <v>180</v>
      </c>
      <c r="F46" s="1081"/>
      <c r="G46" s="1063" t="s">
        <v>181</v>
      </c>
      <c r="H46" s="1081"/>
      <c r="I46" s="1082" t="s">
        <v>180</v>
      </c>
      <c r="J46" s="1079"/>
      <c r="K46" s="1063" t="s">
        <v>181</v>
      </c>
      <c r="L46" s="1081"/>
      <c r="M46" s="1080" t="s">
        <v>180</v>
      </c>
      <c r="N46" s="1081"/>
      <c r="O46" s="1063" t="s">
        <v>181</v>
      </c>
      <c r="P46" s="1081"/>
      <c r="Q46" s="1082" t="s">
        <v>180</v>
      </c>
      <c r="R46" s="1079"/>
      <c r="S46" s="1063" t="s">
        <v>181</v>
      </c>
      <c r="T46" s="1064"/>
    </row>
    <row r="47" spans="1:20" s="283" customFormat="1" ht="18.75" customHeight="1">
      <c r="A47" s="167"/>
      <c r="B47" s="216"/>
      <c r="C47" s="1065"/>
      <c r="D47" s="1066"/>
      <c r="E47" s="1061" t="s">
        <v>183</v>
      </c>
      <c r="F47" s="1062"/>
      <c r="G47" s="1061" t="s">
        <v>184</v>
      </c>
      <c r="H47" s="1062"/>
      <c r="I47" s="1061" t="s">
        <v>183</v>
      </c>
      <c r="J47" s="1062"/>
      <c r="K47" s="1061" t="s">
        <v>184</v>
      </c>
      <c r="L47" s="1062"/>
      <c r="M47" s="1061" t="s">
        <v>183</v>
      </c>
      <c r="N47" s="1062"/>
      <c r="O47" s="1061" t="s">
        <v>184</v>
      </c>
      <c r="P47" s="1062"/>
      <c r="Q47" s="1061" t="s">
        <v>183</v>
      </c>
      <c r="R47" s="1062"/>
      <c r="S47" s="1061" t="s">
        <v>184</v>
      </c>
      <c r="T47" s="1067"/>
    </row>
    <row r="48" spans="1:20" s="282" customFormat="1" ht="18.75" customHeight="1">
      <c r="A48" s="1049">
        <v>1</v>
      </c>
      <c r="B48" s="1049"/>
      <c r="C48" s="1058">
        <v>2</v>
      </c>
      <c r="D48" s="1060"/>
      <c r="E48" s="1058">
        <v>3</v>
      </c>
      <c r="F48" s="1060"/>
      <c r="G48" s="1058">
        <v>4</v>
      </c>
      <c r="H48" s="1060"/>
      <c r="I48" s="1058">
        <v>5</v>
      </c>
      <c r="J48" s="1060"/>
      <c r="K48" s="1058">
        <v>6</v>
      </c>
      <c r="L48" s="1059"/>
      <c r="M48" s="1058">
        <v>7</v>
      </c>
      <c r="N48" s="1059"/>
      <c r="O48" s="1058">
        <v>8</v>
      </c>
      <c r="P48" s="1059"/>
      <c r="Q48" s="1058">
        <v>9</v>
      </c>
      <c r="R48" s="1059"/>
      <c r="S48" s="1058">
        <v>10</v>
      </c>
      <c r="T48" s="1060"/>
    </row>
    <row r="49" spans="1:20" s="49" customFormat="1" ht="9" customHeight="1">
      <c r="A49" s="111"/>
      <c r="B49" s="10"/>
      <c r="C49" s="218"/>
      <c r="D49" s="218"/>
      <c r="E49" s="218"/>
      <c r="F49" s="218"/>
      <c r="G49" s="218"/>
      <c r="H49" s="218"/>
      <c r="I49" s="218"/>
      <c r="J49" s="218"/>
      <c r="K49" s="218"/>
      <c r="L49" s="218"/>
      <c r="M49" s="218"/>
      <c r="N49" s="218"/>
      <c r="O49" s="218"/>
      <c r="P49" s="218"/>
      <c r="Q49" s="277"/>
      <c r="R49" s="277"/>
      <c r="S49" s="277"/>
      <c r="T49" s="277"/>
    </row>
    <row r="50" spans="1:20" s="49" customFormat="1" ht="18.75" customHeight="1">
      <c r="A50" s="10">
        <v>1999</v>
      </c>
      <c r="B50" s="110"/>
      <c r="C50" s="218">
        <v>68572.5</v>
      </c>
      <c r="D50" s="218"/>
      <c r="E50" s="218">
        <v>19089.75</v>
      </c>
      <c r="F50" s="218"/>
      <c r="G50" s="218">
        <v>8822</v>
      </c>
      <c r="H50" s="218"/>
      <c r="I50" s="218">
        <v>24479</v>
      </c>
      <c r="J50" s="218"/>
      <c r="K50" s="218">
        <v>4839</v>
      </c>
      <c r="L50" s="218"/>
      <c r="M50" s="218">
        <v>2147</v>
      </c>
      <c r="N50" s="218"/>
      <c r="O50" s="218">
        <v>7788.75</v>
      </c>
      <c r="P50" s="218"/>
      <c r="Q50" s="277">
        <v>58</v>
      </c>
      <c r="R50" s="277"/>
      <c r="S50" s="277">
        <v>1349</v>
      </c>
      <c r="T50" s="277"/>
    </row>
    <row r="51" spans="1:20" s="49" customFormat="1" ht="18.75" customHeight="1">
      <c r="A51" s="10">
        <v>2000</v>
      </c>
      <c r="B51" s="110"/>
      <c r="C51" s="218">
        <v>72122.25</v>
      </c>
      <c r="D51" s="218"/>
      <c r="E51" s="218">
        <v>18194.5</v>
      </c>
      <c r="F51" s="218"/>
      <c r="G51" s="218">
        <v>9327.75</v>
      </c>
      <c r="H51" s="218"/>
      <c r="I51" s="218">
        <v>27276.25</v>
      </c>
      <c r="J51" s="218"/>
      <c r="K51" s="218">
        <v>6494.75</v>
      </c>
      <c r="L51" s="218"/>
      <c r="M51" s="218">
        <v>2411</v>
      </c>
      <c r="N51" s="218"/>
      <c r="O51" s="218">
        <v>7169</v>
      </c>
      <c r="P51" s="218"/>
      <c r="Q51" s="218">
        <v>5</v>
      </c>
      <c r="R51" s="218"/>
      <c r="S51" s="218">
        <v>1244</v>
      </c>
      <c r="T51" s="218"/>
    </row>
    <row r="52" spans="1:20" s="49" customFormat="1" ht="9" customHeight="1">
      <c r="A52" s="111"/>
      <c r="B52" s="10"/>
      <c r="C52" s="218"/>
      <c r="D52" s="218"/>
      <c r="E52" s="218"/>
      <c r="F52" s="218"/>
      <c r="G52" s="218"/>
      <c r="H52" s="218"/>
      <c r="I52" s="218"/>
      <c r="J52" s="218"/>
      <c r="K52" s="218"/>
      <c r="L52" s="218"/>
      <c r="M52" s="218"/>
      <c r="N52" s="218"/>
      <c r="O52" s="218"/>
      <c r="P52" s="218"/>
      <c r="Q52" s="277"/>
      <c r="R52" s="277"/>
      <c r="S52" s="277"/>
      <c r="T52" s="277"/>
    </row>
    <row r="53" spans="1:20" s="49" customFormat="1" ht="18.75" customHeight="1">
      <c r="A53" s="113">
        <v>2000</v>
      </c>
      <c r="B53" s="190" t="s">
        <v>172</v>
      </c>
      <c r="C53" s="218">
        <v>6031.25</v>
      </c>
      <c r="D53" s="218"/>
      <c r="E53" s="218">
        <v>1670.5</v>
      </c>
      <c r="F53" s="218"/>
      <c r="G53" s="218">
        <v>728</v>
      </c>
      <c r="H53" s="218"/>
      <c r="I53" s="218">
        <v>2066.75</v>
      </c>
      <c r="J53" s="218"/>
      <c r="K53" s="218">
        <v>562.5</v>
      </c>
      <c r="L53" s="218"/>
      <c r="M53" s="218">
        <v>165.25</v>
      </c>
      <c r="N53" s="218"/>
      <c r="O53" s="218">
        <v>768.25</v>
      </c>
      <c r="P53" s="218"/>
      <c r="Q53" s="277">
        <v>0</v>
      </c>
      <c r="R53" s="277"/>
      <c r="S53" s="277">
        <v>70</v>
      </c>
      <c r="T53" s="277"/>
    </row>
    <row r="54" spans="1:20" s="49" customFormat="1" ht="18.75" customHeight="1">
      <c r="A54" s="113"/>
      <c r="B54" s="190" t="s">
        <v>173</v>
      </c>
      <c r="C54" s="218">
        <v>6934.5</v>
      </c>
      <c r="D54" s="218"/>
      <c r="E54" s="218">
        <v>1624.5</v>
      </c>
      <c r="F54" s="218"/>
      <c r="G54" s="218">
        <v>802</v>
      </c>
      <c r="H54" s="218"/>
      <c r="I54" s="218">
        <v>2881</v>
      </c>
      <c r="J54" s="218"/>
      <c r="K54" s="218">
        <v>574.75</v>
      </c>
      <c r="L54" s="218"/>
      <c r="M54" s="218">
        <v>245.5</v>
      </c>
      <c r="N54" s="218"/>
      <c r="O54" s="218">
        <v>675.75</v>
      </c>
      <c r="P54" s="218"/>
      <c r="Q54" s="277">
        <v>0</v>
      </c>
      <c r="R54" s="277"/>
      <c r="S54" s="277">
        <v>131</v>
      </c>
      <c r="T54" s="277"/>
    </row>
    <row r="55" spans="1:20" s="49" customFormat="1" ht="18.75" customHeight="1">
      <c r="A55" s="113"/>
      <c r="B55" s="285" t="s">
        <v>174</v>
      </c>
      <c r="C55" s="218">
        <v>7766.5</v>
      </c>
      <c r="D55" s="218"/>
      <c r="E55" s="218">
        <v>1629.75</v>
      </c>
      <c r="F55" s="218"/>
      <c r="G55" s="218">
        <v>817</v>
      </c>
      <c r="H55" s="218"/>
      <c r="I55" s="218">
        <v>3486</v>
      </c>
      <c r="J55" s="218"/>
      <c r="K55" s="218">
        <v>727.5</v>
      </c>
      <c r="L55" s="218"/>
      <c r="M55" s="218">
        <v>161</v>
      </c>
      <c r="N55" s="218"/>
      <c r="O55" s="218">
        <v>849.25</v>
      </c>
      <c r="P55" s="218"/>
      <c r="Q55" s="277">
        <v>5</v>
      </c>
      <c r="R55" s="277"/>
      <c r="S55" s="277">
        <v>91</v>
      </c>
      <c r="T55" s="277"/>
    </row>
    <row r="56" spans="1:20" s="49" customFormat="1" ht="18.75" customHeight="1">
      <c r="A56" s="113"/>
      <c r="B56" s="285" t="s">
        <v>175</v>
      </c>
      <c r="C56" s="218">
        <v>7268</v>
      </c>
      <c r="D56" s="218"/>
      <c r="E56" s="218">
        <v>1587</v>
      </c>
      <c r="F56" s="218"/>
      <c r="G56" s="218">
        <v>954</v>
      </c>
      <c r="H56" s="218"/>
      <c r="I56" s="218">
        <v>3161</v>
      </c>
      <c r="J56" s="218"/>
      <c r="K56" s="218">
        <v>699</v>
      </c>
      <c r="L56" s="218"/>
      <c r="M56" s="218">
        <v>227</v>
      </c>
      <c r="N56" s="218"/>
      <c r="O56" s="218">
        <v>511</v>
      </c>
      <c r="P56" s="218"/>
      <c r="Q56" s="277">
        <v>0</v>
      </c>
      <c r="R56" s="277"/>
      <c r="S56" s="277">
        <v>129</v>
      </c>
      <c r="T56" s="277"/>
    </row>
    <row r="57" spans="1:20" s="49" customFormat="1" ht="18.75" customHeight="1">
      <c r="A57" s="113"/>
      <c r="B57" s="190" t="s">
        <v>176</v>
      </c>
      <c r="C57" s="218">
        <v>6139.5</v>
      </c>
      <c r="D57" s="218"/>
      <c r="E57" s="218">
        <v>1443</v>
      </c>
      <c r="F57" s="218"/>
      <c r="G57" s="218">
        <v>823</v>
      </c>
      <c r="H57" s="218"/>
      <c r="I57" s="218">
        <v>2268.5</v>
      </c>
      <c r="J57" s="218"/>
      <c r="K57" s="218">
        <v>503.75</v>
      </c>
      <c r="L57" s="218"/>
      <c r="M57" s="218">
        <v>239.25</v>
      </c>
      <c r="N57" s="218"/>
      <c r="O57" s="218">
        <v>770</v>
      </c>
      <c r="P57" s="218"/>
      <c r="Q57" s="277">
        <v>0</v>
      </c>
      <c r="R57" s="277"/>
      <c r="S57" s="277">
        <v>92</v>
      </c>
      <c r="T57" s="277"/>
    </row>
    <row r="58" spans="1:20" s="49" customFormat="1" ht="18.75" customHeight="1">
      <c r="A58" s="113"/>
      <c r="B58" s="190" t="s">
        <v>177</v>
      </c>
      <c r="C58" s="218">
        <v>5211.5</v>
      </c>
      <c r="D58" s="218"/>
      <c r="E58" s="218">
        <v>1521</v>
      </c>
      <c r="F58" s="218"/>
      <c r="G58" s="218">
        <v>567.25</v>
      </c>
      <c r="H58" s="218"/>
      <c r="I58" s="218">
        <v>1746.75</v>
      </c>
      <c r="J58" s="218"/>
      <c r="K58" s="218">
        <v>426</v>
      </c>
      <c r="L58" s="218"/>
      <c r="M58" s="218">
        <v>255.5</v>
      </c>
      <c r="N58" s="218"/>
      <c r="O58" s="218">
        <v>597</v>
      </c>
      <c r="P58" s="218"/>
      <c r="Q58" s="277">
        <v>0</v>
      </c>
      <c r="R58" s="277"/>
      <c r="S58" s="277">
        <v>98</v>
      </c>
      <c r="T58" s="277"/>
    </row>
    <row r="59" spans="1:20" s="49" customFormat="1" ht="18.75" customHeight="1">
      <c r="A59" s="113"/>
      <c r="B59" s="190" t="s">
        <v>187</v>
      </c>
      <c r="C59" s="218">
        <v>5477.5</v>
      </c>
      <c r="D59" s="218"/>
      <c r="E59" s="218">
        <v>1550.25</v>
      </c>
      <c r="F59" s="218"/>
      <c r="G59" s="218">
        <v>766.25</v>
      </c>
      <c r="H59" s="218"/>
      <c r="I59" s="218">
        <v>1913.25</v>
      </c>
      <c r="J59" s="218"/>
      <c r="K59" s="218">
        <v>526.5</v>
      </c>
      <c r="L59" s="218"/>
      <c r="M59" s="218">
        <v>252</v>
      </c>
      <c r="N59" s="218"/>
      <c r="O59" s="218">
        <v>422.25</v>
      </c>
      <c r="P59" s="218"/>
      <c r="Q59" s="277">
        <v>0</v>
      </c>
      <c r="R59" s="277"/>
      <c r="S59" s="277">
        <v>47</v>
      </c>
      <c r="T59" s="277"/>
    </row>
    <row r="60" spans="1:20" s="49" customFormat="1" ht="18.75" customHeight="1">
      <c r="A60" s="113"/>
      <c r="B60" s="190" t="s">
        <v>188</v>
      </c>
      <c r="C60" s="218">
        <v>6817.75</v>
      </c>
      <c r="D60" s="218"/>
      <c r="E60" s="218">
        <v>1658.25</v>
      </c>
      <c r="F60" s="218"/>
      <c r="G60" s="218">
        <v>723</v>
      </c>
      <c r="H60" s="218"/>
      <c r="I60" s="218">
        <v>2661.75</v>
      </c>
      <c r="J60" s="218"/>
      <c r="K60" s="218">
        <v>629.25</v>
      </c>
      <c r="L60" s="218"/>
      <c r="M60" s="218">
        <v>277</v>
      </c>
      <c r="N60" s="218"/>
      <c r="O60" s="218">
        <v>733.5</v>
      </c>
      <c r="P60" s="218"/>
      <c r="Q60" s="277">
        <v>0</v>
      </c>
      <c r="R60" s="277"/>
      <c r="S60" s="277">
        <v>135</v>
      </c>
      <c r="T60" s="277"/>
    </row>
    <row r="61" spans="2:20" s="49" customFormat="1" ht="18" customHeight="1">
      <c r="B61" s="199"/>
      <c r="C61" s="277"/>
      <c r="D61" s="277"/>
      <c r="E61" s="277"/>
      <c r="F61" s="277"/>
      <c r="G61" s="277"/>
      <c r="H61" s="277"/>
      <c r="I61" s="277"/>
      <c r="J61" s="277"/>
      <c r="K61" s="277"/>
      <c r="L61" s="277"/>
      <c r="M61" s="277"/>
      <c r="N61" s="277"/>
      <c r="O61" s="277"/>
      <c r="P61" s="277"/>
      <c r="Q61" s="277"/>
      <c r="R61" s="277"/>
      <c r="S61" s="277"/>
      <c r="T61" s="277"/>
    </row>
    <row r="62" spans="1:20" s="49" customFormat="1" ht="18" customHeight="1">
      <c r="A62" s="113">
        <v>2001</v>
      </c>
      <c r="B62" s="332" t="s">
        <v>307</v>
      </c>
      <c r="C62" s="218">
        <f>SUM(E62:S62)</f>
        <v>4831</v>
      </c>
      <c r="D62" s="277"/>
      <c r="E62" s="277">
        <v>1262</v>
      </c>
      <c r="F62" s="277"/>
      <c r="G62" s="277">
        <v>542</v>
      </c>
      <c r="H62" s="277"/>
      <c r="I62" s="277">
        <v>2110</v>
      </c>
      <c r="J62" s="277"/>
      <c r="K62" s="277">
        <v>410</v>
      </c>
      <c r="L62" s="277"/>
      <c r="M62" s="277">
        <v>138</v>
      </c>
      <c r="N62" s="277"/>
      <c r="O62" s="277">
        <v>303</v>
      </c>
      <c r="P62" s="277"/>
      <c r="Q62" s="277">
        <v>0</v>
      </c>
      <c r="R62" s="277"/>
      <c r="S62" s="277">
        <v>66</v>
      </c>
      <c r="T62" s="277"/>
    </row>
    <row r="63" spans="1:19" ht="18" customHeight="1">
      <c r="A63" s="113"/>
      <c r="B63" s="343" t="s">
        <v>308</v>
      </c>
      <c r="C63" s="218">
        <f>SUM(E63:S63)</f>
        <v>4194</v>
      </c>
      <c r="E63" s="212">
        <v>1353</v>
      </c>
      <c r="G63" s="212">
        <v>653</v>
      </c>
      <c r="I63" s="212">
        <v>1148</v>
      </c>
      <c r="K63" s="212">
        <v>369</v>
      </c>
      <c r="M63" s="212">
        <v>159</v>
      </c>
      <c r="O63" s="212">
        <v>446</v>
      </c>
      <c r="Q63" s="212">
        <v>0</v>
      </c>
      <c r="S63" s="212">
        <v>66</v>
      </c>
    </row>
    <row r="64" spans="1:19" ht="18" customHeight="1">
      <c r="A64" s="113"/>
      <c r="B64" s="257" t="s">
        <v>642</v>
      </c>
      <c r="C64" s="218">
        <f>SUM(E64:S64)</f>
        <v>5231</v>
      </c>
      <c r="E64" s="212">
        <v>1596</v>
      </c>
      <c r="G64" s="212">
        <v>812</v>
      </c>
      <c r="I64" s="212">
        <v>1677</v>
      </c>
      <c r="K64" s="212">
        <v>446</v>
      </c>
      <c r="M64" s="212">
        <v>155</v>
      </c>
      <c r="O64" s="212">
        <v>399</v>
      </c>
      <c r="Q64" s="212">
        <v>0</v>
      </c>
      <c r="S64" s="212">
        <v>146</v>
      </c>
    </row>
    <row r="65" spans="1:19" ht="18" customHeight="1">
      <c r="A65" s="113"/>
      <c r="B65" s="190" t="s">
        <v>171</v>
      </c>
      <c r="C65" s="218">
        <f>SUM(E65:S65)</f>
        <v>5083</v>
      </c>
      <c r="E65" s="212">
        <v>1631</v>
      </c>
      <c r="G65" s="212">
        <v>653</v>
      </c>
      <c r="I65" s="212">
        <v>1524</v>
      </c>
      <c r="K65" s="212">
        <v>465</v>
      </c>
      <c r="M65" s="212">
        <v>220</v>
      </c>
      <c r="O65" s="212">
        <v>338</v>
      </c>
      <c r="Q65" s="212">
        <v>0</v>
      </c>
      <c r="S65" s="212">
        <v>252</v>
      </c>
    </row>
    <row r="66" spans="1:19" ht="18" customHeight="1">
      <c r="A66" s="113"/>
      <c r="B66" s="190" t="s">
        <v>172</v>
      </c>
      <c r="C66" s="218">
        <f>SUM(E66:S66)</f>
        <v>5688</v>
      </c>
      <c r="E66" s="212">
        <v>1695</v>
      </c>
      <c r="G66" s="212">
        <v>671</v>
      </c>
      <c r="I66" s="212">
        <v>2004</v>
      </c>
      <c r="K66" s="212">
        <v>669</v>
      </c>
      <c r="M66" s="212">
        <v>172</v>
      </c>
      <c r="O66" s="212">
        <v>241</v>
      </c>
      <c r="Q66" s="212">
        <v>2</v>
      </c>
      <c r="S66" s="212">
        <v>234</v>
      </c>
    </row>
    <row r="67" spans="1:19" ht="18" customHeight="1">
      <c r="A67" s="113"/>
      <c r="B67" s="80" t="s">
        <v>621</v>
      </c>
      <c r="C67" s="218">
        <f>SUM(C62:C66)</f>
        <v>25027</v>
      </c>
      <c r="E67" s="218">
        <f>SUM(E62:E66)</f>
        <v>7537</v>
      </c>
      <c r="G67" s="218">
        <f>SUM(G62:G66)</f>
        <v>3331</v>
      </c>
      <c r="I67" s="218">
        <f>SUM(I62:I66)</f>
        <v>8463</v>
      </c>
      <c r="K67" s="218">
        <f>SUM(K62:K66)</f>
        <v>2359</v>
      </c>
      <c r="M67" s="218">
        <f>SUM(M62:M66)</f>
        <v>844</v>
      </c>
      <c r="O67" s="218">
        <f>SUM(O62:O66)</f>
        <v>1727</v>
      </c>
      <c r="Q67" s="218">
        <f>SUM(Q62:Q66)</f>
        <v>2</v>
      </c>
      <c r="S67" s="218">
        <f>SUM(S62:S66)</f>
        <v>764</v>
      </c>
    </row>
    <row r="68" spans="1:20" s="49" customFormat="1" ht="9" customHeight="1">
      <c r="A68" s="210"/>
      <c r="B68" s="211"/>
      <c r="C68" s="286"/>
      <c r="D68" s="286"/>
      <c r="E68" s="286"/>
      <c r="F68" s="286"/>
      <c r="G68" s="286"/>
      <c r="H68" s="286"/>
      <c r="I68" s="286"/>
      <c r="J68" s="286"/>
      <c r="K68" s="286"/>
      <c r="L68" s="286"/>
      <c r="M68" s="286"/>
      <c r="N68" s="286"/>
      <c r="O68" s="286"/>
      <c r="P68" s="286"/>
      <c r="Q68" s="286"/>
      <c r="R68" s="286"/>
      <c r="S68" s="286"/>
      <c r="T68" s="286"/>
    </row>
    <row r="69" spans="1:20" s="38" customFormat="1" ht="15" customHeight="1">
      <c r="A69" s="287" t="s">
        <v>281</v>
      </c>
      <c r="B69" s="170" t="s">
        <v>677</v>
      </c>
      <c r="C69" s="288"/>
      <c r="D69" s="288"/>
      <c r="E69" s="288"/>
      <c r="F69" s="288"/>
      <c r="G69" s="288"/>
      <c r="H69" s="288"/>
      <c r="I69" s="288"/>
      <c r="J69" s="288"/>
      <c r="K69" s="288"/>
      <c r="L69" s="288"/>
      <c r="M69" s="288"/>
      <c r="N69" s="288"/>
      <c r="O69" s="288"/>
      <c r="P69" s="288"/>
      <c r="Q69" s="288"/>
      <c r="R69" s="288"/>
      <c r="S69" s="288"/>
      <c r="T69" s="288"/>
    </row>
    <row r="70" spans="1:20" s="38" customFormat="1" ht="15" customHeight="1">
      <c r="A70" s="169" t="s">
        <v>249</v>
      </c>
      <c r="B70" s="38" t="s">
        <v>265</v>
      </c>
      <c r="C70" s="288"/>
      <c r="D70" s="288"/>
      <c r="E70" s="288"/>
      <c r="F70" s="288"/>
      <c r="G70" s="288"/>
      <c r="H70" s="288"/>
      <c r="I70" s="288"/>
      <c r="J70" s="288"/>
      <c r="K70" s="288"/>
      <c r="L70" s="288"/>
      <c r="M70" s="288"/>
      <c r="N70" s="288"/>
      <c r="O70" s="288"/>
      <c r="P70" s="288"/>
      <c r="Q70" s="288"/>
      <c r="R70" s="288"/>
      <c r="S70" s="288"/>
      <c r="T70" s="288"/>
    </row>
    <row r="71" spans="1:20" s="38" customFormat="1" ht="15" customHeight="1">
      <c r="A71" s="37">
        <v>0</v>
      </c>
      <c r="B71" s="170" t="s">
        <v>61</v>
      </c>
      <c r="C71" s="288"/>
      <c r="D71" s="288"/>
      <c r="E71" s="288"/>
      <c r="F71" s="288"/>
      <c r="G71" s="288"/>
      <c r="H71" s="288"/>
      <c r="I71" s="288"/>
      <c r="J71" s="288"/>
      <c r="K71" s="288"/>
      <c r="L71" s="288"/>
      <c r="M71" s="288"/>
      <c r="N71" s="288"/>
      <c r="O71" s="288"/>
      <c r="P71" s="288"/>
      <c r="Q71" s="288"/>
      <c r="R71" s="288"/>
      <c r="S71" s="288"/>
      <c r="T71" s="288"/>
    </row>
    <row r="72" spans="1:20" s="38" customFormat="1" ht="15" customHeight="1">
      <c r="A72" s="171"/>
      <c r="B72" s="38" t="s">
        <v>62</v>
      </c>
      <c r="C72" s="288"/>
      <c r="D72" s="288"/>
      <c r="E72" s="288"/>
      <c r="F72" s="288"/>
      <c r="G72" s="288"/>
      <c r="H72" s="288"/>
      <c r="I72" s="288"/>
      <c r="J72" s="288"/>
      <c r="K72" s="288"/>
      <c r="L72" s="288"/>
      <c r="M72" s="288"/>
      <c r="N72" s="288"/>
      <c r="O72" s="288"/>
      <c r="P72" s="288"/>
      <c r="Q72" s="288"/>
      <c r="R72" s="288"/>
      <c r="S72" s="288"/>
      <c r="T72" s="288"/>
    </row>
    <row r="73" spans="1:20" s="38" customFormat="1" ht="15" customHeight="1">
      <c r="A73" s="171"/>
      <c r="C73" s="288"/>
      <c r="D73" s="288"/>
      <c r="E73" s="288"/>
      <c r="F73" s="288"/>
      <c r="G73" s="288"/>
      <c r="H73" s="288"/>
      <c r="I73" s="288"/>
      <c r="J73" s="288"/>
      <c r="K73" s="288"/>
      <c r="L73" s="288"/>
      <c r="M73" s="288"/>
      <c r="N73" s="288"/>
      <c r="O73" s="288"/>
      <c r="P73" s="288"/>
      <c r="Q73" s="288"/>
      <c r="R73" s="288"/>
      <c r="S73" s="288"/>
      <c r="T73" s="288"/>
    </row>
    <row r="74" spans="1:20" s="38" customFormat="1" ht="15" customHeight="1">
      <c r="A74" s="171"/>
      <c r="C74" s="288"/>
      <c r="D74" s="288"/>
      <c r="E74" s="288"/>
      <c r="F74" s="288"/>
      <c r="G74" s="288"/>
      <c r="H74" s="288"/>
      <c r="I74" s="288"/>
      <c r="J74" s="288"/>
      <c r="K74" s="288"/>
      <c r="L74" s="288"/>
      <c r="M74" s="288"/>
      <c r="N74" s="288"/>
      <c r="O74" s="288"/>
      <c r="P74" s="288"/>
      <c r="Q74" s="288"/>
      <c r="R74" s="288"/>
      <c r="S74" s="288"/>
      <c r="T74" s="288"/>
    </row>
  </sheetData>
  <mergeCells count="80">
    <mergeCell ref="Q9:T9"/>
    <mergeCell ref="M10:P10"/>
    <mergeCell ref="Q10:T10"/>
    <mergeCell ref="A11:B11"/>
    <mergeCell ref="E11:H11"/>
    <mergeCell ref="I11:L11"/>
    <mergeCell ref="M11:P11"/>
    <mergeCell ref="Q11:T11"/>
    <mergeCell ref="E10:H10"/>
    <mergeCell ref="I10:L10"/>
    <mergeCell ref="C11:D11"/>
    <mergeCell ref="A12:B12"/>
    <mergeCell ref="C12:D12"/>
    <mergeCell ref="E12:F12"/>
    <mergeCell ref="G12:H12"/>
    <mergeCell ref="Q13:R13"/>
    <mergeCell ref="I12:J12"/>
    <mergeCell ref="K12:L12"/>
    <mergeCell ref="M12:N12"/>
    <mergeCell ref="O12:P12"/>
    <mergeCell ref="Q14:R14"/>
    <mergeCell ref="Q12:R12"/>
    <mergeCell ref="S12:T12"/>
    <mergeCell ref="C13:D13"/>
    <mergeCell ref="E13:F13"/>
    <mergeCell ref="G13:H13"/>
    <mergeCell ref="I13:J13"/>
    <mergeCell ref="K13:L13"/>
    <mergeCell ref="M13:N13"/>
    <mergeCell ref="O13:P13"/>
    <mergeCell ref="S14:T14"/>
    <mergeCell ref="S13:T13"/>
    <mergeCell ref="A14:B14"/>
    <mergeCell ref="C14:D14"/>
    <mergeCell ref="E14:F14"/>
    <mergeCell ref="G14:H14"/>
    <mergeCell ref="I14:J14"/>
    <mergeCell ref="K14:L14"/>
    <mergeCell ref="M14:N14"/>
    <mergeCell ref="O14:P14"/>
    <mergeCell ref="Q43:T43"/>
    <mergeCell ref="E44:H44"/>
    <mergeCell ref="I44:L44"/>
    <mergeCell ref="M44:P44"/>
    <mergeCell ref="Q44:T44"/>
    <mergeCell ref="Q45:T45"/>
    <mergeCell ref="Q47:R47"/>
    <mergeCell ref="I46:J46"/>
    <mergeCell ref="K46:L46"/>
    <mergeCell ref="M46:N46"/>
    <mergeCell ref="O46:P46"/>
    <mergeCell ref="Q46:R46"/>
    <mergeCell ref="I47:J47"/>
    <mergeCell ref="K47:L47"/>
    <mergeCell ref="M47:N47"/>
    <mergeCell ref="A46:B46"/>
    <mergeCell ref="C46:D46"/>
    <mergeCell ref="E46:F46"/>
    <mergeCell ref="G46:H46"/>
    <mergeCell ref="A45:B45"/>
    <mergeCell ref="E45:H45"/>
    <mergeCell ref="I45:L45"/>
    <mergeCell ref="M45:P45"/>
    <mergeCell ref="C45:D45"/>
    <mergeCell ref="O47:P47"/>
    <mergeCell ref="Q48:R48"/>
    <mergeCell ref="S46:T46"/>
    <mergeCell ref="C47:D47"/>
    <mergeCell ref="E47:F47"/>
    <mergeCell ref="G47:H47"/>
    <mergeCell ref="S48:T48"/>
    <mergeCell ref="S47:T47"/>
    <mergeCell ref="I48:J48"/>
    <mergeCell ref="K48:L48"/>
    <mergeCell ref="O48:P48"/>
    <mergeCell ref="M48:N48"/>
    <mergeCell ref="A48:B48"/>
    <mergeCell ref="C48:D48"/>
    <mergeCell ref="E48:F48"/>
    <mergeCell ref="G48:H48"/>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57" r:id="rId1"/>
</worksheet>
</file>

<file path=xl/worksheets/sheet13.xml><?xml version="1.0" encoding="utf-8"?>
<worksheet xmlns="http://schemas.openxmlformats.org/spreadsheetml/2006/main" xmlns:r="http://schemas.openxmlformats.org/officeDocument/2006/relationships">
  <sheetPr>
    <pageSetUpPr fitToPage="1"/>
  </sheetPr>
  <dimension ref="A1:V75"/>
  <sheetViews>
    <sheetView showGridLines="0" zoomScale="75" zoomScaleNormal="75" workbookViewId="0" topLeftCell="A1">
      <selection activeCell="A4" sqref="A4"/>
    </sheetView>
  </sheetViews>
  <sheetFormatPr defaultColWidth="9.00390625" defaultRowHeight="18" customHeight="1"/>
  <cols>
    <col min="1" max="1" width="7.375" style="49" customWidth="1"/>
    <col min="2" max="2" width="20.125" style="49" customWidth="1"/>
    <col min="3" max="3" width="12.75390625" style="49" customWidth="1"/>
    <col min="4" max="4" width="1.37890625" style="49" customWidth="1"/>
    <col min="5" max="5" width="11.625" style="49" customWidth="1"/>
    <col min="6" max="6" width="0.875" style="49" customWidth="1"/>
    <col min="7" max="7" width="11.25390625" style="49" customWidth="1"/>
    <col min="8" max="8" width="0.875" style="49" customWidth="1"/>
    <col min="9" max="9" width="11.125" style="49" customWidth="1"/>
    <col min="10" max="10" width="1.37890625" style="49" customWidth="1"/>
    <col min="11" max="11" width="11.25390625" style="282" customWidth="1"/>
    <col min="12" max="12" width="0.875" style="282" customWidth="1"/>
    <col min="13" max="13" width="11.625" style="282" customWidth="1"/>
    <col min="14" max="14" width="0.875" style="282" customWidth="1"/>
    <col min="15" max="15" width="11.25390625" style="282" customWidth="1"/>
    <col min="16" max="16" width="1.4921875" style="282" customWidth="1"/>
    <col min="17" max="17" width="11.625" style="49" customWidth="1"/>
    <col min="18" max="18" width="0.875" style="49" customWidth="1"/>
    <col min="19" max="19" width="11.25390625" style="49" customWidth="1"/>
    <col min="20" max="20" width="0.875" style="49" customWidth="1"/>
    <col min="21" max="16384" width="9.00390625" style="49" customWidth="1"/>
  </cols>
  <sheetData>
    <row r="1" spans="1:17" s="111" customFormat="1" ht="16.5" customHeight="1">
      <c r="A1" s="10"/>
      <c r="Q1" s="158"/>
    </row>
    <row r="2" spans="1:20" s="111" customFormat="1" ht="20.25">
      <c r="A2" s="629" t="s">
        <v>748</v>
      </c>
      <c r="Q2" s="158"/>
      <c r="T2" s="239" t="s">
        <v>19</v>
      </c>
    </row>
    <row r="3" spans="1:20" s="111" customFormat="1" ht="15.75">
      <c r="A3" s="222" t="s">
        <v>747</v>
      </c>
      <c r="K3" s="160"/>
      <c r="L3" s="160"/>
      <c r="M3" s="160"/>
      <c r="N3" s="160"/>
      <c r="O3" s="160"/>
      <c r="P3" s="160"/>
      <c r="Q3" s="161"/>
      <c r="R3" s="160"/>
      <c r="S3" s="160"/>
      <c r="T3" s="643" t="s">
        <v>215</v>
      </c>
    </row>
    <row r="4" spans="1:13" s="111" customFormat="1" ht="12.75" customHeight="1">
      <c r="A4" s="351"/>
      <c r="B4" s="157"/>
      <c r="C4" s="157"/>
      <c r="D4" s="157"/>
      <c r="E4" s="157"/>
      <c r="F4" s="157"/>
      <c r="G4" s="157"/>
      <c r="H4" s="157"/>
      <c r="I4" s="157"/>
      <c r="J4" s="157"/>
      <c r="M4" s="158"/>
    </row>
    <row r="5" spans="1:19" s="111" customFormat="1" ht="11.25" customHeight="1">
      <c r="A5" s="10"/>
      <c r="S5" s="158"/>
    </row>
    <row r="6" spans="1:12" s="328" customFormat="1" ht="22.5">
      <c r="A6" s="326" t="s">
        <v>256</v>
      </c>
      <c r="B6" s="327" t="s">
        <v>330</v>
      </c>
      <c r="K6" s="329"/>
      <c r="L6" s="329"/>
    </row>
    <row r="7" spans="1:12" s="328" customFormat="1" ht="22.5">
      <c r="A7" s="330" t="s">
        <v>146</v>
      </c>
      <c r="B7" s="331" t="s">
        <v>264</v>
      </c>
      <c r="K7" s="329"/>
      <c r="L7" s="329"/>
    </row>
    <row r="8" spans="1:20" s="3" customFormat="1" ht="18" customHeight="1">
      <c r="A8" s="12"/>
      <c r="B8" s="13"/>
      <c r="C8" s="212"/>
      <c r="D8" s="212"/>
      <c r="E8" s="212"/>
      <c r="F8" s="212"/>
      <c r="G8" s="212"/>
      <c r="H8" s="212"/>
      <c r="I8" s="212"/>
      <c r="J8" s="212"/>
      <c r="K8" s="212"/>
      <c r="L8" s="212"/>
      <c r="M8" s="212"/>
      <c r="N8" s="212"/>
      <c r="O8" s="212"/>
      <c r="P8" s="212"/>
      <c r="Q8" s="212"/>
      <c r="R8" s="212"/>
      <c r="S8" s="1105" t="s">
        <v>179</v>
      </c>
      <c r="T8" s="1106"/>
    </row>
    <row r="9" spans="1:20" s="183" customFormat="1" ht="18" customHeight="1">
      <c r="A9" s="243"/>
      <c r="B9" s="243"/>
      <c r="C9" s="214"/>
      <c r="D9" s="215"/>
      <c r="E9" s="1107" t="s">
        <v>223</v>
      </c>
      <c r="F9" s="1115"/>
      <c r="G9" s="1115"/>
      <c r="H9" s="1116"/>
      <c r="I9" s="1107" t="s">
        <v>224</v>
      </c>
      <c r="J9" s="1096"/>
      <c r="K9" s="1096"/>
      <c r="L9" s="1100"/>
      <c r="M9" s="1107" t="s">
        <v>226</v>
      </c>
      <c r="N9" s="1096"/>
      <c r="O9" s="1096"/>
      <c r="P9" s="1100"/>
      <c r="Q9" s="1107" t="s">
        <v>228</v>
      </c>
      <c r="R9" s="1096"/>
      <c r="S9" s="1096"/>
      <c r="T9" s="1096"/>
    </row>
    <row r="10" spans="1:20" s="183" customFormat="1" ht="18" customHeight="1">
      <c r="A10" s="1108" t="s">
        <v>230</v>
      </c>
      <c r="B10" s="1109"/>
      <c r="C10" s="1075" t="s">
        <v>29</v>
      </c>
      <c r="D10" s="1076"/>
      <c r="E10" s="1110" t="s">
        <v>222</v>
      </c>
      <c r="F10" s="1111"/>
      <c r="G10" s="1111"/>
      <c r="H10" s="1112"/>
      <c r="I10" s="1110" t="s">
        <v>225</v>
      </c>
      <c r="J10" s="1113"/>
      <c r="K10" s="1113"/>
      <c r="L10" s="1113"/>
      <c r="M10" s="1110" t="s">
        <v>227</v>
      </c>
      <c r="N10" s="1113"/>
      <c r="O10" s="1113"/>
      <c r="P10" s="1114"/>
      <c r="Q10" s="1110" t="s">
        <v>229</v>
      </c>
      <c r="R10" s="1113"/>
      <c r="S10" s="1113"/>
      <c r="T10" s="1113"/>
    </row>
    <row r="11" spans="1:20" s="183" customFormat="1" ht="18" customHeight="1">
      <c r="A11" s="1102" t="s">
        <v>231</v>
      </c>
      <c r="B11" s="1103"/>
      <c r="C11" s="1104" t="s">
        <v>79</v>
      </c>
      <c r="D11" s="1094"/>
      <c r="E11" s="1101" t="s">
        <v>180</v>
      </c>
      <c r="F11" s="1100"/>
      <c r="G11" s="1095" t="s">
        <v>181</v>
      </c>
      <c r="H11" s="1100"/>
      <c r="I11" s="1093" t="s">
        <v>180</v>
      </c>
      <c r="J11" s="1094"/>
      <c r="K11" s="1095" t="s">
        <v>181</v>
      </c>
      <c r="L11" s="1100"/>
      <c r="M11" s="1101" t="s">
        <v>180</v>
      </c>
      <c r="N11" s="1100"/>
      <c r="O11" s="1095" t="s">
        <v>181</v>
      </c>
      <c r="P11" s="1100"/>
      <c r="Q11" s="1093" t="s">
        <v>180</v>
      </c>
      <c r="R11" s="1094"/>
      <c r="S11" s="1095" t="s">
        <v>181</v>
      </c>
      <c r="T11" s="1096"/>
    </row>
    <row r="12" spans="1:20" s="186" customFormat="1" ht="18" customHeight="1">
      <c r="A12" s="167"/>
      <c r="B12" s="216"/>
      <c r="C12" s="1097"/>
      <c r="D12" s="1098"/>
      <c r="E12" s="1090" t="s">
        <v>183</v>
      </c>
      <c r="F12" s="1099"/>
      <c r="G12" s="1090" t="s">
        <v>184</v>
      </c>
      <c r="H12" s="1099"/>
      <c r="I12" s="1090" t="s">
        <v>183</v>
      </c>
      <c r="J12" s="1099"/>
      <c r="K12" s="1090" t="s">
        <v>184</v>
      </c>
      <c r="L12" s="1099"/>
      <c r="M12" s="1090" t="s">
        <v>183</v>
      </c>
      <c r="N12" s="1099"/>
      <c r="O12" s="1090" t="s">
        <v>184</v>
      </c>
      <c r="P12" s="1099"/>
      <c r="Q12" s="1090" t="s">
        <v>183</v>
      </c>
      <c r="R12" s="1099"/>
      <c r="S12" s="1090" t="s">
        <v>184</v>
      </c>
      <c r="T12" s="1091"/>
    </row>
    <row r="13" spans="1:20" s="183" customFormat="1" ht="18" customHeight="1">
      <c r="A13" s="894">
        <v>1</v>
      </c>
      <c r="B13" s="894"/>
      <c r="C13" s="1088">
        <v>2</v>
      </c>
      <c r="D13" s="1089"/>
      <c r="E13" s="1088">
        <v>3</v>
      </c>
      <c r="F13" s="1089"/>
      <c r="G13" s="1088">
        <v>4</v>
      </c>
      <c r="H13" s="1089"/>
      <c r="I13" s="1088">
        <v>5</v>
      </c>
      <c r="J13" s="1089"/>
      <c r="K13" s="1088">
        <v>6</v>
      </c>
      <c r="L13" s="1092"/>
      <c r="M13" s="1088">
        <v>7</v>
      </c>
      <c r="N13" s="1092"/>
      <c r="O13" s="1088">
        <v>8</v>
      </c>
      <c r="P13" s="1092"/>
      <c r="Q13" s="1088">
        <v>9</v>
      </c>
      <c r="R13" s="1092"/>
      <c r="S13" s="1088">
        <v>10</v>
      </c>
      <c r="T13" s="1089"/>
    </row>
    <row r="14" spans="1:20" s="3" customFormat="1" ht="9" customHeight="1">
      <c r="A14" s="111"/>
      <c r="B14" s="10"/>
      <c r="C14" s="218"/>
      <c r="D14" s="218"/>
      <c r="E14" s="218"/>
      <c r="F14" s="218"/>
      <c r="G14" s="218"/>
      <c r="H14" s="218"/>
      <c r="I14" s="218"/>
      <c r="J14" s="218"/>
      <c r="K14" s="218"/>
      <c r="L14" s="218"/>
      <c r="M14" s="218"/>
      <c r="N14" s="218"/>
      <c r="O14" s="218"/>
      <c r="P14" s="218"/>
      <c r="Q14" s="212"/>
      <c r="R14" s="212"/>
      <c r="S14" s="212"/>
      <c r="T14" s="212"/>
    </row>
    <row r="15" spans="1:20" s="3" customFormat="1" ht="18" customHeight="1">
      <c r="A15" s="107">
        <v>1999</v>
      </c>
      <c r="B15" s="108"/>
      <c r="C15" s="218">
        <v>331450</v>
      </c>
      <c r="D15" s="218"/>
      <c r="E15" s="187">
        <v>90680</v>
      </c>
      <c r="F15" s="218"/>
      <c r="G15" s="187">
        <v>63151</v>
      </c>
      <c r="H15" s="218"/>
      <c r="I15" s="218">
        <v>44978</v>
      </c>
      <c r="J15" s="218"/>
      <c r="K15" s="187">
        <v>22136</v>
      </c>
      <c r="L15" s="218"/>
      <c r="M15" s="187">
        <v>21334</v>
      </c>
      <c r="N15" s="218"/>
      <c r="O15" s="187">
        <v>77449</v>
      </c>
      <c r="P15" s="218"/>
      <c r="Q15" s="187">
        <v>848</v>
      </c>
      <c r="R15" s="218"/>
      <c r="S15" s="187">
        <v>10874</v>
      </c>
      <c r="T15" s="218"/>
    </row>
    <row r="16" spans="1:20" s="3" customFormat="1" ht="18" customHeight="1">
      <c r="A16" s="107">
        <v>2000</v>
      </c>
      <c r="B16" s="108"/>
      <c r="C16" s="218">
        <v>344957</v>
      </c>
      <c r="D16" s="218"/>
      <c r="E16" s="187">
        <v>88029</v>
      </c>
      <c r="F16" s="218"/>
      <c r="G16" s="187">
        <v>70503</v>
      </c>
      <c r="H16" s="218"/>
      <c r="I16" s="218">
        <v>45559</v>
      </c>
      <c r="J16" s="218"/>
      <c r="K16" s="187">
        <v>31989</v>
      </c>
      <c r="L16" s="218"/>
      <c r="M16" s="187">
        <v>24126</v>
      </c>
      <c r="N16" s="218"/>
      <c r="O16" s="187">
        <v>73697</v>
      </c>
      <c r="P16" s="218"/>
      <c r="Q16" s="187">
        <v>362</v>
      </c>
      <c r="R16" s="218"/>
      <c r="S16" s="187">
        <v>10692</v>
      </c>
      <c r="T16" s="218"/>
    </row>
    <row r="17" spans="1:20" s="3" customFormat="1" ht="9" customHeight="1">
      <c r="A17" s="111"/>
      <c r="B17" s="10"/>
      <c r="C17" s="218"/>
      <c r="D17" s="218"/>
      <c r="E17" s="187"/>
      <c r="F17" s="218"/>
      <c r="G17" s="187"/>
      <c r="H17" s="218"/>
      <c r="I17" s="218"/>
      <c r="J17" s="218"/>
      <c r="K17" s="187"/>
      <c r="L17" s="218"/>
      <c r="M17" s="187"/>
      <c r="N17" s="218"/>
      <c r="O17" s="187"/>
      <c r="P17" s="218"/>
      <c r="Q17" s="187"/>
      <c r="R17" s="218"/>
      <c r="S17" s="187"/>
      <c r="T17" s="218"/>
    </row>
    <row r="18" spans="1:20" s="3" customFormat="1" ht="18" customHeight="1">
      <c r="A18" s="113">
        <v>2000</v>
      </c>
      <c r="B18" s="333" t="s">
        <v>156</v>
      </c>
      <c r="C18" s="218">
        <v>26798</v>
      </c>
      <c r="D18" s="218"/>
      <c r="E18" s="187">
        <v>6949</v>
      </c>
      <c r="F18" s="218"/>
      <c r="G18" s="187">
        <v>5833</v>
      </c>
      <c r="H18" s="218"/>
      <c r="I18" s="218">
        <v>2887</v>
      </c>
      <c r="J18" s="218"/>
      <c r="K18" s="187">
        <v>2553</v>
      </c>
      <c r="L18" s="218"/>
      <c r="M18" s="187">
        <v>1646</v>
      </c>
      <c r="N18" s="218"/>
      <c r="O18" s="187">
        <v>5904</v>
      </c>
      <c r="P18" s="218"/>
      <c r="Q18" s="187">
        <v>18</v>
      </c>
      <c r="R18" s="218"/>
      <c r="S18" s="187">
        <v>1008</v>
      </c>
      <c r="T18" s="218"/>
    </row>
    <row r="19" spans="1:20" s="3" customFormat="1" ht="18" customHeight="1">
      <c r="A19" s="113"/>
      <c r="B19" s="333" t="s">
        <v>157</v>
      </c>
      <c r="C19" s="218">
        <v>31285</v>
      </c>
      <c r="D19" s="218"/>
      <c r="E19" s="187">
        <v>7741</v>
      </c>
      <c r="F19" s="218"/>
      <c r="G19" s="187">
        <v>6270</v>
      </c>
      <c r="H19" s="218"/>
      <c r="I19" s="218">
        <v>3884</v>
      </c>
      <c r="J19" s="218"/>
      <c r="K19" s="187">
        <v>2497</v>
      </c>
      <c r="L19" s="218"/>
      <c r="M19" s="187">
        <v>1812</v>
      </c>
      <c r="N19" s="218"/>
      <c r="O19" s="187">
        <v>8213</v>
      </c>
      <c r="P19" s="218"/>
      <c r="Q19" s="187">
        <v>12</v>
      </c>
      <c r="R19" s="218"/>
      <c r="S19" s="187">
        <v>856</v>
      </c>
      <c r="T19" s="218"/>
    </row>
    <row r="20" spans="1:20" s="3" customFormat="1" ht="18" customHeight="1">
      <c r="A20" s="113"/>
      <c r="B20" s="333" t="s">
        <v>158</v>
      </c>
      <c r="C20" s="218">
        <v>30868</v>
      </c>
      <c r="D20" s="218"/>
      <c r="E20" s="187">
        <v>7251</v>
      </c>
      <c r="F20" s="218"/>
      <c r="G20" s="187">
        <v>5686</v>
      </c>
      <c r="H20" s="218"/>
      <c r="I20" s="218">
        <v>4660</v>
      </c>
      <c r="J20" s="218"/>
      <c r="K20" s="187">
        <v>3068</v>
      </c>
      <c r="L20" s="218"/>
      <c r="M20" s="187">
        <v>2573</v>
      </c>
      <c r="N20" s="218"/>
      <c r="O20" s="187">
        <v>6643</v>
      </c>
      <c r="P20" s="218"/>
      <c r="Q20" s="187">
        <v>10</v>
      </c>
      <c r="R20" s="218"/>
      <c r="S20" s="187">
        <v>977</v>
      </c>
      <c r="T20" s="218"/>
    </row>
    <row r="21" spans="1:20" s="3" customFormat="1" ht="18" customHeight="1">
      <c r="A21" s="113"/>
      <c r="B21" s="334" t="s">
        <v>159</v>
      </c>
      <c r="C21" s="218">
        <v>32216</v>
      </c>
      <c r="D21" s="218"/>
      <c r="E21" s="187">
        <v>7220</v>
      </c>
      <c r="F21" s="218"/>
      <c r="G21" s="187">
        <v>6008</v>
      </c>
      <c r="H21" s="218"/>
      <c r="I21" s="218">
        <v>5359</v>
      </c>
      <c r="J21" s="218"/>
      <c r="K21" s="187">
        <v>3462</v>
      </c>
      <c r="L21" s="218"/>
      <c r="M21" s="187">
        <v>1713</v>
      </c>
      <c r="N21" s="218"/>
      <c r="O21" s="187">
        <v>7315</v>
      </c>
      <c r="P21" s="218"/>
      <c r="Q21" s="187">
        <v>4</v>
      </c>
      <c r="R21" s="218"/>
      <c r="S21" s="187">
        <v>1135</v>
      </c>
      <c r="T21" s="218"/>
    </row>
    <row r="22" spans="1:20" s="3" customFormat="1" ht="18" customHeight="1">
      <c r="A22" s="113"/>
      <c r="B22" s="334" t="s">
        <v>160</v>
      </c>
      <c r="C22" s="218">
        <v>32097</v>
      </c>
      <c r="D22" s="218"/>
      <c r="E22" s="187">
        <v>8094</v>
      </c>
      <c r="F22" s="218"/>
      <c r="G22" s="187">
        <v>6853</v>
      </c>
      <c r="H22" s="218"/>
      <c r="I22" s="218">
        <v>5155</v>
      </c>
      <c r="J22" s="218"/>
      <c r="K22" s="187">
        <v>3219</v>
      </c>
      <c r="L22" s="218"/>
      <c r="M22" s="187">
        <v>1832</v>
      </c>
      <c r="N22" s="218"/>
      <c r="O22" s="187">
        <v>6084</v>
      </c>
      <c r="P22" s="218"/>
      <c r="Q22" s="187">
        <v>75</v>
      </c>
      <c r="R22" s="218"/>
      <c r="S22" s="187">
        <v>785</v>
      </c>
      <c r="T22" s="218"/>
    </row>
    <row r="23" spans="1:20" s="3" customFormat="1" ht="18" customHeight="1">
      <c r="A23" s="113"/>
      <c r="B23" s="335" t="s">
        <v>161</v>
      </c>
      <c r="C23" s="218">
        <v>29681</v>
      </c>
      <c r="D23" s="218"/>
      <c r="E23" s="187">
        <v>7266</v>
      </c>
      <c r="F23" s="218"/>
      <c r="G23" s="187">
        <v>5486</v>
      </c>
      <c r="H23" s="218"/>
      <c r="I23" s="218">
        <v>3041</v>
      </c>
      <c r="J23" s="218"/>
      <c r="K23" s="187">
        <v>2277</v>
      </c>
      <c r="L23" s="218"/>
      <c r="M23" s="187">
        <v>2359</v>
      </c>
      <c r="N23" s="218"/>
      <c r="O23" s="187">
        <v>8197</v>
      </c>
      <c r="P23" s="218"/>
      <c r="Q23" s="187">
        <v>40</v>
      </c>
      <c r="R23" s="218"/>
      <c r="S23" s="187">
        <v>1015</v>
      </c>
      <c r="T23" s="218"/>
    </row>
    <row r="24" spans="1:20" s="3" customFormat="1" ht="18" customHeight="1">
      <c r="A24" s="113"/>
      <c r="B24" s="335" t="s">
        <v>162</v>
      </c>
      <c r="C24" s="218">
        <v>30337</v>
      </c>
      <c r="D24" s="218"/>
      <c r="E24" s="187">
        <v>7812</v>
      </c>
      <c r="F24" s="218"/>
      <c r="G24" s="187">
        <v>5473</v>
      </c>
      <c r="H24" s="218"/>
      <c r="I24" s="218">
        <v>2635</v>
      </c>
      <c r="J24" s="218"/>
      <c r="K24" s="187">
        <v>2286</v>
      </c>
      <c r="L24" s="218"/>
      <c r="M24" s="187">
        <v>3293</v>
      </c>
      <c r="N24" s="218"/>
      <c r="O24" s="187">
        <v>7517</v>
      </c>
      <c r="P24" s="218"/>
      <c r="Q24" s="187">
        <v>72</v>
      </c>
      <c r="R24" s="218"/>
      <c r="S24" s="187">
        <v>1249</v>
      </c>
      <c r="T24" s="218"/>
    </row>
    <row r="25" spans="1:20" s="3" customFormat="1" ht="18" customHeight="1">
      <c r="A25" s="113"/>
      <c r="B25" s="335" t="s">
        <v>163</v>
      </c>
      <c r="C25" s="218">
        <v>29330</v>
      </c>
      <c r="D25" s="218"/>
      <c r="E25" s="187">
        <v>7584</v>
      </c>
      <c r="F25" s="218"/>
      <c r="G25" s="187">
        <v>6408</v>
      </c>
      <c r="H25" s="218"/>
      <c r="I25" s="218">
        <v>3073</v>
      </c>
      <c r="J25" s="218"/>
      <c r="K25" s="187">
        <v>3144</v>
      </c>
      <c r="L25" s="218"/>
      <c r="M25" s="187">
        <v>2830</v>
      </c>
      <c r="N25" s="218"/>
      <c r="O25" s="187">
        <v>5491</v>
      </c>
      <c r="P25" s="218"/>
      <c r="Q25" s="187">
        <v>30</v>
      </c>
      <c r="R25" s="218"/>
      <c r="S25" s="187">
        <v>770</v>
      </c>
      <c r="T25" s="218"/>
    </row>
    <row r="26" spans="1:20" s="3" customFormat="1" ht="18" customHeight="1">
      <c r="A26" s="113"/>
      <c r="B26" s="335" t="s">
        <v>164</v>
      </c>
      <c r="C26" s="218">
        <v>31790</v>
      </c>
      <c r="D26" s="218"/>
      <c r="E26" s="187">
        <v>7933</v>
      </c>
      <c r="F26" s="218"/>
      <c r="G26" s="187">
        <v>5812</v>
      </c>
      <c r="H26" s="218"/>
      <c r="I26" s="218">
        <v>4727</v>
      </c>
      <c r="J26" s="218"/>
      <c r="K26" s="187">
        <v>2909</v>
      </c>
      <c r="L26" s="218"/>
      <c r="M26" s="187">
        <v>2994</v>
      </c>
      <c r="N26" s="218"/>
      <c r="O26" s="187">
        <v>6346</v>
      </c>
      <c r="P26" s="218"/>
      <c r="Q26" s="187">
        <v>54</v>
      </c>
      <c r="R26" s="218"/>
      <c r="S26" s="187">
        <v>1015</v>
      </c>
      <c r="T26" s="218"/>
    </row>
    <row r="27" spans="1:20" s="3" customFormat="1" ht="9" customHeight="1">
      <c r="A27" s="111"/>
      <c r="B27" s="10"/>
      <c r="C27" s="218"/>
      <c r="D27" s="218"/>
      <c r="E27" s="218"/>
      <c r="F27" s="218"/>
      <c r="G27" s="218"/>
      <c r="H27" s="218"/>
      <c r="I27" s="218"/>
      <c r="J27" s="218"/>
      <c r="K27" s="218"/>
      <c r="L27" s="218"/>
      <c r="M27" s="218"/>
      <c r="N27" s="218"/>
      <c r="O27" s="218"/>
      <c r="P27" s="218"/>
      <c r="Q27" s="212"/>
      <c r="R27" s="212"/>
      <c r="S27" s="212"/>
      <c r="T27" s="212"/>
    </row>
    <row r="28" spans="1:20" s="3" customFormat="1" ht="18" customHeight="1">
      <c r="A28" s="6">
        <v>2001</v>
      </c>
      <c r="B28" s="332" t="s">
        <v>153</v>
      </c>
      <c r="C28" s="218">
        <v>24121</v>
      </c>
      <c r="D28" s="212"/>
      <c r="E28" s="212">
        <v>6279</v>
      </c>
      <c r="F28" s="212"/>
      <c r="G28" s="212">
        <v>5024</v>
      </c>
      <c r="H28" s="212"/>
      <c r="I28" s="212">
        <v>3948</v>
      </c>
      <c r="J28" s="212"/>
      <c r="K28" s="212">
        <v>2318</v>
      </c>
      <c r="L28" s="212"/>
      <c r="M28" s="212">
        <v>1590</v>
      </c>
      <c r="N28" s="212"/>
      <c r="O28" s="212">
        <v>4294</v>
      </c>
      <c r="P28" s="212"/>
      <c r="Q28" s="212">
        <v>30</v>
      </c>
      <c r="R28" s="212"/>
      <c r="S28" s="212">
        <v>638</v>
      </c>
      <c r="T28" s="212"/>
    </row>
    <row r="29" spans="1:20" s="3" customFormat="1" ht="18" customHeight="1">
      <c r="A29" s="6"/>
      <c r="B29" s="333" t="s">
        <v>154</v>
      </c>
      <c r="C29" s="218">
        <f>SUM(E29:S29)</f>
        <v>24504</v>
      </c>
      <c r="D29" s="212"/>
      <c r="E29" s="212">
        <v>6157</v>
      </c>
      <c r="F29" s="212"/>
      <c r="G29" s="212">
        <v>5855</v>
      </c>
      <c r="H29" s="212"/>
      <c r="I29" s="212">
        <v>2552</v>
      </c>
      <c r="J29" s="212"/>
      <c r="K29" s="212">
        <v>2293</v>
      </c>
      <c r="L29" s="212"/>
      <c r="M29" s="212">
        <v>1674</v>
      </c>
      <c r="N29" s="212"/>
      <c r="O29" s="212">
        <v>5119</v>
      </c>
      <c r="P29" s="212"/>
      <c r="Q29" s="212">
        <v>3</v>
      </c>
      <c r="R29" s="212"/>
      <c r="S29" s="212">
        <v>851</v>
      </c>
      <c r="T29" s="212"/>
    </row>
    <row r="30" spans="1:20" s="3" customFormat="1" ht="18" customHeight="1">
      <c r="A30" s="6"/>
      <c r="B30" s="333" t="s">
        <v>155</v>
      </c>
      <c r="C30" s="218">
        <f>SUM(E30:S30)</f>
        <v>29370</v>
      </c>
      <c r="D30" s="212" t="s">
        <v>751</v>
      </c>
      <c r="E30" s="212">
        <v>7349</v>
      </c>
      <c r="F30" s="212"/>
      <c r="G30" s="212">
        <v>7512</v>
      </c>
      <c r="H30" s="212"/>
      <c r="I30" s="212">
        <v>2930</v>
      </c>
      <c r="J30" s="212" t="s">
        <v>751</v>
      </c>
      <c r="K30" s="212">
        <v>2840</v>
      </c>
      <c r="L30" s="212"/>
      <c r="M30" s="212">
        <v>1414</v>
      </c>
      <c r="N30" s="212"/>
      <c r="O30" s="212">
        <v>5472</v>
      </c>
      <c r="P30" s="212"/>
      <c r="Q30" s="212">
        <v>21</v>
      </c>
      <c r="R30" s="212"/>
      <c r="S30" s="212">
        <v>1832</v>
      </c>
      <c r="T30" s="212"/>
    </row>
    <row r="31" spans="1:20" s="3" customFormat="1" ht="18" customHeight="1">
      <c r="A31" s="6"/>
      <c r="B31" s="333" t="s">
        <v>156</v>
      </c>
      <c r="C31" s="218">
        <f>SUM(E31:S31)</f>
        <v>27533</v>
      </c>
      <c r="D31" s="212"/>
      <c r="E31" s="212">
        <v>7757</v>
      </c>
      <c r="F31" s="212"/>
      <c r="G31" s="212">
        <v>5395</v>
      </c>
      <c r="H31" s="212"/>
      <c r="I31" s="212">
        <v>2697</v>
      </c>
      <c r="J31" s="212"/>
      <c r="K31" s="212">
        <v>2563</v>
      </c>
      <c r="L31" s="212"/>
      <c r="M31" s="212">
        <v>1676</v>
      </c>
      <c r="N31" s="212"/>
      <c r="O31" s="212">
        <v>5048</v>
      </c>
      <c r="P31" s="212"/>
      <c r="Q31" s="212">
        <v>213</v>
      </c>
      <c r="R31" s="212"/>
      <c r="S31" s="212">
        <v>2184</v>
      </c>
      <c r="T31" s="212"/>
    </row>
    <row r="32" spans="1:20" s="3" customFormat="1" ht="18" customHeight="1">
      <c r="A32" s="6"/>
      <c r="B32" s="80" t="s">
        <v>620</v>
      </c>
      <c r="C32" s="218">
        <f>SUM(C28:C31)</f>
        <v>105528</v>
      </c>
      <c r="D32" s="212"/>
      <c r="E32" s="218">
        <f>SUM(E28:E31)</f>
        <v>27542</v>
      </c>
      <c r="F32" s="212"/>
      <c r="G32" s="218">
        <f>SUM(G28:G31)</f>
        <v>23786</v>
      </c>
      <c r="H32" s="212"/>
      <c r="I32" s="218">
        <f>SUM(I28:I31)</f>
        <v>12127</v>
      </c>
      <c r="J32" s="212"/>
      <c r="K32" s="218">
        <f>SUM(K28:K31)</f>
        <v>10014</v>
      </c>
      <c r="L32" s="212"/>
      <c r="M32" s="218">
        <f>SUM(M28:M31)</f>
        <v>6354</v>
      </c>
      <c r="N32" s="212"/>
      <c r="O32" s="218">
        <f>SUM(O28:O31)</f>
        <v>19933</v>
      </c>
      <c r="P32" s="212"/>
      <c r="Q32" s="218">
        <f>SUM(Q28:Q31)</f>
        <v>267</v>
      </c>
      <c r="R32" s="212"/>
      <c r="S32" s="218">
        <f>SUM(S28:S31)</f>
        <v>5505</v>
      </c>
      <c r="T32" s="212"/>
    </row>
    <row r="33" spans="1:20" s="3" customFormat="1" ht="12.75" customHeight="1">
      <c r="A33" s="210"/>
      <c r="B33" s="211"/>
      <c r="C33" s="217"/>
      <c r="D33" s="217"/>
      <c r="E33" s="217"/>
      <c r="F33" s="217"/>
      <c r="G33" s="217"/>
      <c r="H33" s="217"/>
      <c r="I33" s="217"/>
      <c r="J33" s="217"/>
      <c r="K33" s="217"/>
      <c r="L33" s="217"/>
      <c r="M33" s="217"/>
      <c r="N33" s="217"/>
      <c r="O33" s="217"/>
      <c r="P33" s="217"/>
      <c r="Q33" s="217"/>
      <c r="R33" s="217"/>
      <c r="S33" s="217"/>
      <c r="T33" s="217"/>
    </row>
    <row r="34" spans="1:22" s="270" customFormat="1" ht="15.75" customHeight="1">
      <c r="A34" s="271" t="s">
        <v>217</v>
      </c>
      <c r="B34" s="268" t="s">
        <v>254</v>
      </c>
      <c r="C34" s="174"/>
      <c r="D34" s="174"/>
      <c r="E34" s="174"/>
      <c r="F34" s="174"/>
      <c r="G34" s="325">
        <v>0</v>
      </c>
      <c r="H34" s="323" t="s">
        <v>61</v>
      </c>
      <c r="I34" s="174"/>
      <c r="J34" s="174"/>
      <c r="K34" s="174"/>
      <c r="L34" s="174"/>
      <c r="M34" s="174"/>
      <c r="N34" s="174"/>
      <c r="O34" s="632" t="s">
        <v>58</v>
      </c>
      <c r="P34" s="631" t="s">
        <v>59</v>
      </c>
      <c r="R34" s="174"/>
      <c r="S34" s="174"/>
      <c r="T34" s="174"/>
      <c r="U34" s="269"/>
      <c r="V34" s="269"/>
    </row>
    <row r="35" spans="1:22" s="270" customFormat="1" ht="15.75" customHeight="1">
      <c r="A35" s="271"/>
      <c r="B35" s="174" t="s">
        <v>255</v>
      </c>
      <c r="C35" s="174"/>
      <c r="D35" s="174"/>
      <c r="E35" s="174"/>
      <c r="F35" s="174"/>
      <c r="G35" s="163"/>
      <c r="H35" s="321" t="s">
        <v>62</v>
      </c>
      <c r="I35" s="174"/>
      <c r="J35" s="174"/>
      <c r="K35" s="269"/>
      <c r="L35" s="269"/>
      <c r="M35" s="269"/>
      <c r="N35" s="269"/>
      <c r="O35" s="630"/>
      <c r="P35" s="630" t="s">
        <v>60</v>
      </c>
      <c r="R35" s="269"/>
      <c r="S35" s="269"/>
      <c r="T35" s="269"/>
      <c r="U35" s="269"/>
      <c r="V35" s="269"/>
    </row>
    <row r="36" spans="11:22" s="270" customFormat="1" ht="15.75" customHeight="1">
      <c r="K36" s="274"/>
      <c r="L36" s="274"/>
      <c r="M36" s="274"/>
      <c r="N36" s="274"/>
      <c r="O36" s="274"/>
      <c r="P36" s="274"/>
      <c r="Q36" s="274"/>
      <c r="R36" s="274"/>
      <c r="S36" s="274"/>
      <c r="T36" s="274"/>
      <c r="U36" s="274"/>
      <c r="V36" s="274"/>
    </row>
    <row r="37" spans="11:22" s="270" customFormat="1" ht="15.75" customHeight="1">
      <c r="K37" s="274"/>
      <c r="L37" s="274"/>
      <c r="M37" s="274"/>
      <c r="N37" s="274"/>
      <c r="O37" s="274"/>
      <c r="P37" s="274"/>
      <c r="Q37" s="274"/>
      <c r="R37" s="274"/>
      <c r="S37" s="274"/>
      <c r="T37" s="274"/>
      <c r="U37" s="274"/>
      <c r="V37" s="274"/>
    </row>
    <row r="38" spans="1:20" s="3" customFormat="1" ht="12.75" customHeight="1">
      <c r="A38" s="173"/>
      <c r="B38" s="43"/>
      <c r="C38" s="212"/>
      <c r="D38" s="212"/>
      <c r="E38" s="212"/>
      <c r="F38" s="212"/>
      <c r="G38" s="212"/>
      <c r="H38" s="212"/>
      <c r="I38" s="212"/>
      <c r="J38" s="212"/>
      <c r="K38" s="212"/>
      <c r="L38" s="212"/>
      <c r="M38" s="212"/>
      <c r="N38" s="212"/>
      <c r="O38" s="212"/>
      <c r="P38" s="212"/>
      <c r="Q38" s="212"/>
      <c r="R38" s="212"/>
      <c r="S38" s="212"/>
      <c r="T38" s="212"/>
    </row>
    <row r="39" spans="1:20" s="3" customFormat="1" ht="12.75" customHeight="1">
      <c r="A39" s="207"/>
      <c r="B39" s="43"/>
      <c r="C39" s="212"/>
      <c r="D39" s="212"/>
      <c r="E39" s="212"/>
      <c r="F39" s="212"/>
      <c r="G39" s="212"/>
      <c r="H39" s="212"/>
      <c r="I39" s="212"/>
      <c r="J39" s="212"/>
      <c r="K39" s="212"/>
      <c r="L39" s="212"/>
      <c r="M39" s="212"/>
      <c r="N39" s="212"/>
      <c r="O39" s="212"/>
      <c r="P39" s="212"/>
      <c r="Q39" s="212"/>
      <c r="R39" s="212"/>
      <c r="S39" s="212"/>
      <c r="T39" s="212"/>
    </row>
    <row r="40" spans="1:12" ht="22.5">
      <c r="A40" s="117" t="s">
        <v>257</v>
      </c>
      <c r="B40" s="115" t="s">
        <v>329</v>
      </c>
      <c r="K40" s="118"/>
      <c r="L40" s="118"/>
    </row>
    <row r="41" spans="1:12" ht="22.5">
      <c r="A41" s="278" t="s">
        <v>178</v>
      </c>
      <c r="B41" s="117" t="s">
        <v>266</v>
      </c>
      <c r="K41" s="118"/>
      <c r="L41" s="118"/>
    </row>
    <row r="42" spans="1:20" ht="18" customHeight="1">
      <c r="A42" s="11"/>
      <c r="B42" s="166"/>
      <c r="S42" s="1056" t="s">
        <v>179</v>
      </c>
      <c r="T42" s="1057"/>
    </row>
    <row r="43" spans="1:20" s="291" customFormat="1" ht="18" customHeight="1">
      <c r="A43" s="1119" t="s">
        <v>261</v>
      </c>
      <c r="B43" s="1119"/>
      <c r="C43" s="289"/>
      <c r="D43" s="290"/>
      <c r="E43" s="1086" t="s">
        <v>223</v>
      </c>
      <c r="F43" s="1086"/>
      <c r="G43" s="1086"/>
      <c r="H43" s="1087"/>
      <c r="I43" s="1085" t="s">
        <v>224</v>
      </c>
      <c r="J43" s="1064"/>
      <c r="K43" s="1064"/>
      <c r="L43" s="1081"/>
      <c r="M43" s="1085" t="s">
        <v>226</v>
      </c>
      <c r="N43" s="1064"/>
      <c r="O43" s="1064"/>
      <c r="P43" s="1081"/>
      <c r="Q43" s="1085" t="s">
        <v>228</v>
      </c>
      <c r="R43" s="1064"/>
      <c r="S43" s="1064"/>
      <c r="T43" s="1064"/>
    </row>
    <row r="44" spans="1:20" s="291" customFormat="1" ht="18" customHeight="1">
      <c r="A44" s="1120"/>
      <c r="B44" s="1120"/>
      <c r="C44" s="1117" t="s">
        <v>262</v>
      </c>
      <c r="D44" s="1118"/>
      <c r="E44" s="1071" t="s">
        <v>222</v>
      </c>
      <c r="F44" s="1071"/>
      <c r="G44" s="1071"/>
      <c r="H44" s="1072"/>
      <c r="I44" s="1070" t="s">
        <v>225</v>
      </c>
      <c r="J44" s="1073"/>
      <c r="K44" s="1073"/>
      <c r="L44" s="1073"/>
      <c r="M44" s="1070" t="s">
        <v>227</v>
      </c>
      <c r="N44" s="1073"/>
      <c r="O44" s="1073"/>
      <c r="P44" s="1074"/>
      <c r="Q44" s="1070" t="s">
        <v>229</v>
      </c>
      <c r="R44" s="1073"/>
      <c r="S44" s="1073"/>
      <c r="T44" s="1073"/>
    </row>
    <row r="45" spans="1:20" s="291" customFormat="1" ht="18" customHeight="1">
      <c r="A45" s="1120"/>
      <c r="B45" s="1120"/>
      <c r="C45" s="1126" t="s">
        <v>263</v>
      </c>
      <c r="D45" s="1127"/>
      <c r="E45" s="292" t="s">
        <v>165</v>
      </c>
      <c r="F45" s="290"/>
      <c r="G45" s="293" t="s">
        <v>166</v>
      </c>
      <c r="H45" s="290"/>
      <c r="I45" s="294" t="s">
        <v>165</v>
      </c>
      <c r="J45" s="290"/>
      <c r="K45" s="293" t="s">
        <v>166</v>
      </c>
      <c r="L45" s="290"/>
      <c r="M45" s="294" t="s">
        <v>165</v>
      </c>
      <c r="N45" s="290"/>
      <c r="O45" s="293" t="s">
        <v>166</v>
      </c>
      <c r="P45" s="290"/>
      <c r="Q45" s="294" t="s">
        <v>165</v>
      </c>
      <c r="R45" s="290"/>
      <c r="S45" s="293" t="s">
        <v>166</v>
      </c>
      <c r="T45" s="295"/>
    </row>
    <row r="46" spans="1:20" s="296" customFormat="1" ht="18" customHeight="1">
      <c r="A46" s="1121"/>
      <c r="B46" s="1121"/>
      <c r="C46" s="317"/>
      <c r="D46" s="318"/>
      <c r="E46" s="1122" t="s">
        <v>167</v>
      </c>
      <c r="F46" s="1123"/>
      <c r="G46" s="1124" t="s">
        <v>168</v>
      </c>
      <c r="H46" s="1125"/>
      <c r="I46" s="1122" t="s">
        <v>167</v>
      </c>
      <c r="J46" s="1123"/>
      <c r="K46" s="1124" t="s">
        <v>168</v>
      </c>
      <c r="L46" s="1125"/>
      <c r="M46" s="1122" t="s">
        <v>167</v>
      </c>
      <c r="N46" s="1123"/>
      <c r="O46" s="1124" t="s">
        <v>168</v>
      </c>
      <c r="P46" s="1125"/>
      <c r="Q46" s="1122" t="s">
        <v>167</v>
      </c>
      <c r="R46" s="1123"/>
      <c r="S46" s="1124" t="s">
        <v>168</v>
      </c>
      <c r="T46" s="1130"/>
    </row>
    <row r="47" spans="1:20" ht="18" customHeight="1">
      <c r="A47" s="1049">
        <v>1</v>
      </c>
      <c r="B47" s="1049"/>
      <c r="C47" s="1128">
        <v>2</v>
      </c>
      <c r="D47" s="1129"/>
      <c r="E47" s="1048">
        <v>3</v>
      </c>
      <c r="F47" s="1049"/>
      <c r="G47" s="1048">
        <v>4</v>
      </c>
      <c r="H47" s="1049"/>
      <c r="I47" s="1048">
        <v>5</v>
      </c>
      <c r="J47" s="1049"/>
      <c r="K47" s="1048">
        <v>6</v>
      </c>
      <c r="L47" s="1055"/>
      <c r="M47" s="1048">
        <v>7</v>
      </c>
      <c r="N47" s="1055"/>
      <c r="O47" s="1048">
        <v>8</v>
      </c>
      <c r="P47" s="1055"/>
      <c r="Q47" s="1048">
        <v>9</v>
      </c>
      <c r="R47" s="1055"/>
      <c r="S47" s="1048">
        <v>10</v>
      </c>
      <c r="T47" s="1049"/>
    </row>
    <row r="48" spans="1:20" s="3" customFormat="1" ht="9" customHeight="1">
      <c r="A48" s="111"/>
      <c r="B48" s="10"/>
      <c r="C48" s="218"/>
      <c r="D48" s="218"/>
      <c r="E48" s="187"/>
      <c r="F48" s="218"/>
      <c r="G48" s="187"/>
      <c r="H48" s="218"/>
      <c r="I48" s="218"/>
      <c r="J48" s="218"/>
      <c r="K48" s="187"/>
      <c r="L48" s="218"/>
      <c r="M48" s="187"/>
      <c r="N48" s="218"/>
      <c r="O48" s="187"/>
      <c r="P48" s="218"/>
      <c r="Q48" s="187"/>
      <c r="R48" s="218"/>
      <c r="S48" s="187"/>
      <c r="T48" s="218"/>
    </row>
    <row r="49" spans="1:19" ht="18" customHeight="1">
      <c r="A49" s="299" t="s">
        <v>267</v>
      </c>
      <c r="B49" s="111"/>
      <c r="C49" s="187">
        <v>95746</v>
      </c>
      <c r="D49" s="298"/>
      <c r="E49" s="187">
        <v>3765</v>
      </c>
      <c r="F49" s="187"/>
      <c r="G49" s="187" t="s">
        <v>268</v>
      </c>
      <c r="H49" s="187"/>
      <c r="I49" s="187">
        <v>3904</v>
      </c>
      <c r="J49" s="187"/>
      <c r="K49" s="187" t="s">
        <v>268</v>
      </c>
      <c r="L49" s="187"/>
      <c r="M49" s="187">
        <v>5278</v>
      </c>
      <c r="N49" s="187"/>
      <c r="O49" s="187" t="s">
        <v>268</v>
      </c>
      <c r="P49" s="187"/>
      <c r="Q49" s="187">
        <v>82799</v>
      </c>
      <c r="R49" s="187"/>
      <c r="S49" s="187" t="s">
        <v>268</v>
      </c>
    </row>
    <row r="50" spans="1:20" ht="18" customHeight="1">
      <c r="A50" s="113">
        <v>2000</v>
      </c>
      <c r="B50" s="110"/>
      <c r="C50" s="187">
        <v>94685</v>
      </c>
      <c r="D50" s="187"/>
      <c r="E50" s="187">
        <v>2640</v>
      </c>
      <c r="F50" s="187"/>
      <c r="G50" s="187">
        <v>0</v>
      </c>
      <c r="H50" s="187"/>
      <c r="I50" s="187">
        <v>4505</v>
      </c>
      <c r="J50" s="187"/>
      <c r="K50" s="187">
        <v>223</v>
      </c>
      <c r="L50" s="187"/>
      <c r="M50" s="187">
        <v>6105</v>
      </c>
      <c r="N50" s="187"/>
      <c r="O50" s="187">
        <v>680</v>
      </c>
      <c r="P50" s="187"/>
      <c r="Q50" s="187">
        <v>74673</v>
      </c>
      <c r="R50" s="187"/>
      <c r="S50" s="187">
        <v>5859</v>
      </c>
      <c r="T50" s="187"/>
    </row>
    <row r="51" spans="1:20" s="3" customFormat="1" ht="9" customHeight="1">
      <c r="A51" s="111"/>
      <c r="B51" s="10"/>
      <c r="C51" s="218"/>
      <c r="D51" s="218"/>
      <c r="E51" s="187"/>
      <c r="F51" s="218"/>
      <c r="G51" s="187"/>
      <c r="H51" s="218"/>
      <c r="I51" s="218"/>
      <c r="J51" s="218"/>
      <c r="K51" s="187"/>
      <c r="L51" s="218"/>
      <c r="M51" s="187"/>
      <c r="N51" s="218"/>
      <c r="O51" s="187"/>
      <c r="P51" s="218"/>
      <c r="Q51" s="187"/>
      <c r="R51" s="218"/>
      <c r="S51" s="187"/>
      <c r="T51" s="218"/>
    </row>
    <row r="52" spans="1:19" ht="18" customHeight="1">
      <c r="A52" s="113">
        <v>2000</v>
      </c>
      <c r="B52" s="333" t="s">
        <v>270</v>
      </c>
      <c r="C52" s="187">
        <v>7530</v>
      </c>
      <c r="D52" s="187"/>
      <c r="E52" s="187">
        <v>313</v>
      </c>
      <c r="F52" s="187"/>
      <c r="G52" s="187">
        <v>0</v>
      </c>
      <c r="H52" s="187"/>
      <c r="I52" s="187">
        <v>231</v>
      </c>
      <c r="J52" s="187"/>
      <c r="K52" s="187">
        <v>79</v>
      </c>
      <c r="L52" s="187"/>
      <c r="M52" s="187">
        <v>575</v>
      </c>
      <c r="N52" s="187"/>
      <c r="O52" s="187">
        <v>7</v>
      </c>
      <c r="P52" s="187"/>
      <c r="Q52" s="187">
        <v>5905</v>
      </c>
      <c r="R52" s="187"/>
      <c r="S52" s="187">
        <v>420</v>
      </c>
    </row>
    <row r="53" spans="1:19" ht="18" customHeight="1">
      <c r="A53" s="113"/>
      <c r="B53" s="333" t="s">
        <v>271</v>
      </c>
      <c r="C53" s="187">
        <v>9802</v>
      </c>
      <c r="D53" s="187"/>
      <c r="E53" s="187">
        <v>134</v>
      </c>
      <c r="F53" s="187"/>
      <c r="G53" s="187">
        <v>0</v>
      </c>
      <c r="H53" s="187"/>
      <c r="I53" s="187">
        <v>295</v>
      </c>
      <c r="J53" s="187"/>
      <c r="K53" s="187">
        <v>105</v>
      </c>
      <c r="L53" s="187"/>
      <c r="M53" s="187">
        <v>499</v>
      </c>
      <c r="N53" s="187"/>
      <c r="O53" s="187">
        <v>0</v>
      </c>
      <c r="P53" s="187"/>
      <c r="Q53" s="187">
        <v>8163</v>
      </c>
      <c r="R53" s="187"/>
      <c r="S53" s="187">
        <v>606</v>
      </c>
    </row>
    <row r="54" spans="1:19" ht="18" customHeight="1">
      <c r="A54" s="113"/>
      <c r="B54" s="333" t="s">
        <v>272</v>
      </c>
      <c r="C54" s="187">
        <v>8744</v>
      </c>
      <c r="D54" s="187"/>
      <c r="E54" s="187">
        <v>137</v>
      </c>
      <c r="F54" s="187"/>
      <c r="G54" s="187">
        <v>0</v>
      </c>
      <c r="H54" s="187"/>
      <c r="I54" s="187">
        <v>290</v>
      </c>
      <c r="J54" s="187"/>
      <c r="K54" s="187">
        <v>0</v>
      </c>
      <c r="L54" s="187"/>
      <c r="M54" s="187">
        <v>538</v>
      </c>
      <c r="N54" s="187"/>
      <c r="O54" s="187">
        <v>13</v>
      </c>
      <c r="P54" s="187"/>
      <c r="Q54" s="187">
        <v>7314</v>
      </c>
      <c r="R54" s="187"/>
      <c r="S54" s="187">
        <v>452</v>
      </c>
    </row>
    <row r="55" spans="1:19" ht="18" customHeight="1">
      <c r="A55" s="113"/>
      <c r="B55" s="336" t="s">
        <v>273</v>
      </c>
      <c r="C55" s="187">
        <v>7947</v>
      </c>
      <c r="D55" s="187"/>
      <c r="E55" s="187">
        <v>152</v>
      </c>
      <c r="F55" s="187"/>
      <c r="G55" s="187">
        <v>0</v>
      </c>
      <c r="H55" s="187"/>
      <c r="I55" s="187">
        <v>229</v>
      </c>
      <c r="J55" s="187"/>
      <c r="K55" s="187">
        <v>39</v>
      </c>
      <c r="L55" s="187"/>
      <c r="M55" s="187">
        <v>514</v>
      </c>
      <c r="N55" s="187"/>
      <c r="O55" s="187">
        <v>0</v>
      </c>
      <c r="P55" s="187"/>
      <c r="Q55" s="187">
        <v>5274</v>
      </c>
      <c r="R55" s="187"/>
      <c r="S55" s="187">
        <v>1739</v>
      </c>
    </row>
    <row r="56" spans="1:19" ht="18" customHeight="1">
      <c r="A56" s="113"/>
      <c r="B56" s="336" t="s">
        <v>274</v>
      </c>
      <c r="C56" s="187">
        <v>8300</v>
      </c>
      <c r="D56" s="187"/>
      <c r="E56" s="187">
        <v>193</v>
      </c>
      <c r="F56" s="187"/>
      <c r="G56" s="187">
        <v>0</v>
      </c>
      <c r="H56" s="187"/>
      <c r="I56" s="187">
        <v>431</v>
      </c>
      <c r="J56" s="187"/>
      <c r="K56" s="187">
        <v>0</v>
      </c>
      <c r="L56" s="187"/>
      <c r="M56" s="187">
        <v>521</v>
      </c>
      <c r="N56" s="187"/>
      <c r="O56" s="187">
        <v>4</v>
      </c>
      <c r="P56" s="187"/>
      <c r="Q56" s="187">
        <v>5985</v>
      </c>
      <c r="R56" s="187"/>
      <c r="S56" s="187">
        <v>1166</v>
      </c>
    </row>
    <row r="57" spans="1:19" ht="18" customHeight="1">
      <c r="A57" s="113"/>
      <c r="B57" s="333" t="s">
        <v>275</v>
      </c>
      <c r="C57" s="187">
        <v>10465</v>
      </c>
      <c r="D57" s="187"/>
      <c r="E57" s="187">
        <v>222</v>
      </c>
      <c r="F57" s="187"/>
      <c r="G57" s="187">
        <v>0</v>
      </c>
      <c r="H57" s="187"/>
      <c r="I57" s="187">
        <v>656</v>
      </c>
      <c r="J57" s="187"/>
      <c r="K57" s="187">
        <v>0</v>
      </c>
      <c r="L57" s="187"/>
      <c r="M57" s="187">
        <v>723</v>
      </c>
      <c r="N57" s="187"/>
      <c r="O57" s="187">
        <v>0</v>
      </c>
      <c r="P57" s="187"/>
      <c r="Q57" s="187">
        <v>8051</v>
      </c>
      <c r="R57" s="187"/>
      <c r="S57" s="187">
        <v>813</v>
      </c>
    </row>
    <row r="58" spans="1:19" ht="18" customHeight="1">
      <c r="A58" s="113"/>
      <c r="B58" s="333" t="s">
        <v>276</v>
      </c>
      <c r="C58" s="187">
        <v>9037</v>
      </c>
      <c r="D58" s="187"/>
      <c r="E58" s="187">
        <v>155</v>
      </c>
      <c r="F58" s="187"/>
      <c r="G58" s="187">
        <v>0</v>
      </c>
      <c r="H58" s="187"/>
      <c r="I58" s="187">
        <v>492</v>
      </c>
      <c r="J58" s="187"/>
      <c r="K58" s="187">
        <v>0</v>
      </c>
      <c r="L58" s="187"/>
      <c r="M58" s="187">
        <v>461</v>
      </c>
      <c r="N58" s="187"/>
      <c r="O58" s="187">
        <v>0</v>
      </c>
      <c r="P58" s="187"/>
      <c r="Q58" s="187">
        <v>7765</v>
      </c>
      <c r="R58" s="187"/>
      <c r="S58" s="187">
        <v>164</v>
      </c>
    </row>
    <row r="59" spans="1:19" ht="18" customHeight="1">
      <c r="A59" s="113"/>
      <c r="B59" s="333" t="s">
        <v>277</v>
      </c>
      <c r="C59" s="187">
        <v>7494</v>
      </c>
      <c r="D59" s="187"/>
      <c r="E59" s="187">
        <v>227</v>
      </c>
      <c r="F59" s="187"/>
      <c r="G59" s="187">
        <v>0</v>
      </c>
      <c r="H59" s="187"/>
      <c r="I59" s="187">
        <v>321</v>
      </c>
      <c r="J59" s="187"/>
      <c r="K59" s="187">
        <v>0</v>
      </c>
      <c r="L59" s="187"/>
      <c r="M59" s="187">
        <v>347</v>
      </c>
      <c r="N59" s="187"/>
      <c r="O59" s="187">
        <v>245</v>
      </c>
      <c r="P59" s="187"/>
      <c r="Q59" s="187">
        <v>6218</v>
      </c>
      <c r="R59" s="187"/>
      <c r="S59" s="187">
        <v>136</v>
      </c>
    </row>
    <row r="60" spans="1:19" ht="18" customHeight="1">
      <c r="A60" s="113"/>
      <c r="B60" s="333" t="s">
        <v>278</v>
      </c>
      <c r="C60" s="187">
        <v>9975</v>
      </c>
      <c r="D60" s="187"/>
      <c r="E60" s="187">
        <v>495</v>
      </c>
      <c r="F60" s="187"/>
      <c r="G60" s="187">
        <v>0</v>
      </c>
      <c r="H60" s="187"/>
      <c r="I60" s="187">
        <v>657</v>
      </c>
      <c r="J60" s="187"/>
      <c r="K60" s="187">
        <v>0</v>
      </c>
      <c r="L60" s="187"/>
      <c r="M60" s="187">
        <v>590</v>
      </c>
      <c r="N60" s="187"/>
      <c r="O60" s="187">
        <v>411</v>
      </c>
      <c r="P60" s="187"/>
      <c r="Q60" s="187">
        <v>7553</v>
      </c>
      <c r="R60" s="187"/>
      <c r="S60" s="187">
        <v>269</v>
      </c>
    </row>
    <row r="61" spans="1:20" s="3" customFormat="1" ht="9" customHeight="1">
      <c r="A61" s="111"/>
      <c r="B61" s="10"/>
      <c r="C61" s="218"/>
      <c r="D61" s="218"/>
      <c r="E61" s="187"/>
      <c r="F61" s="218"/>
      <c r="G61" s="187"/>
      <c r="H61" s="218"/>
      <c r="I61" s="218"/>
      <c r="J61" s="218"/>
      <c r="K61" s="187"/>
      <c r="L61" s="218"/>
      <c r="M61" s="187"/>
      <c r="N61" s="218"/>
      <c r="O61" s="187"/>
      <c r="P61" s="218"/>
      <c r="Q61" s="187"/>
      <c r="R61" s="218"/>
      <c r="S61" s="187"/>
      <c r="T61" s="218"/>
    </row>
    <row r="62" spans="1:20" ht="18" customHeight="1">
      <c r="A62" s="10">
        <v>2001</v>
      </c>
      <c r="B62" s="189" t="s">
        <v>185</v>
      </c>
      <c r="C62" s="187">
        <v>6037</v>
      </c>
      <c r="D62" s="111"/>
      <c r="E62" s="111">
        <v>230</v>
      </c>
      <c r="F62" s="111"/>
      <c r="G62" s="187">
        <v>0</v>
      </c>
      <c r="H62" s="111"/>
      <c r="I62" s="111">
        <v>359</v>
      </c>
      <c r="J62" s="111"/>
      <c r="K62" s="111">
        <v>63</v>
      </c>
      <c r="L62" s="110"/>
      <c r="M62" s="111">
        <v>287</v>
      </c>
      <c r="N62" s="110"/>
      <c r="O62" s="111">
        <v>142</v>
      </c>
      <c r="P62" s="110"/>
      <c r="Q62" s="187">
        <v>4803</v>
      </c>
      <c r="R62" s="111"/>
      <c r="S62" s="111">
        <v>153</v>
      </c>
      <c r="T62" s="111"/>
    </row>
    <row r="63" spans="1:20" ht="18" customHeight="1">
      <c r="A63" s="10"/>
      <c r="B63" s="333" t="s">
        <v>154</v>
      </c>
      <c r="C63" s="187">
        <f>SUM(E63:S63)</f>
        <v>7359</v>
      </c>
      <c r="D63" s="111"/>
      <c r="E63" s="111">
        <v>278</v>
      </c>
      <c r="F63" s="111"/>
      <c r="G63" s="187">
        <v>0</v>
      </c>
      <c r="H63" s="111"/>
      <c r="I63" s="111">
        <v>523</v>
      </c>
      <c r="J63" s="111"/>
      <c r="K63" s="187">
        <v>0</v>
      </c>
      <c r="L63" s="110"/>
      <c r="M63" s="111">
        <v>376</v>
      </c>
      <c r="N63" s="110"/>
      <c r="O63" s="111">
        <v>90</v>
      </c>
      <c r="P63" s="110"/>
      <c r="Q63" s="187">
        <v>5860</v>
      </c>
      <c r="R63" s="111"/>
      <c r="S63" s="111">
        <v>232</v>
      </c>
      <c r="T63" s="111"/>
    </row>
    <row r="64" spans="1:20" ht="18" customHeight="1">
      <c r="A64" s="10"/>
      <c r="B64" s="333" t="s">
        <v>269</v>
      </c>
      <c r="C64" s="187">
        <f>SUM(E64:S64)</f>
        <v>6683</v>
      </c>
      <c r="D64" s="111"/>
      <c r="E64" s="111">
        <v>324</v>
      </c>
      <c r="F64" s="111"/>
      <c r="G64" s="187">
        <v>0</v>
      </c>
      <c r="H64" s="111"/>
      <c r="I64" s="111">
        <v>70</v>
      </c>
      <c r="J64" s="111"/>
      <c r="K64" s="187">
        <v>0</v>
      </c>
      <c r="L64" s="110"/>
      <c r="M64" s="111">
        <v>632</v>
      </c>
      <c r="N64" s="110"/>
      <c r="O64" s="111">
        <v>288</v>
      </c>
      <c r="P64" s="110"/>
      <c r="Q64" s="187">
        <v>5114</v>
      </c>
      <c r="R64" s="111"/>
      <c r="S64" s="111">
        <v>255</v>
      </c>
      <c r="T64" s="111"/>
    </row>
    <row r="65" spans="1:20" ht="18" customHeight="1">
      <c r="A65" s="10"/>
      <c r="B65" s="333" t="s">
        <v>270</v>
      </c>
      <c r="C65" s="187">
        <f>SUM(E65:S65)</f>
        <v>6532</v>
      </c>
      <c r="D65" s="111"/>
      <c r="E65" s="111">
        <v>352</v>
      </c>
      <c r="F65" s="111"/>
      <c r="G65" s="187">
        <v>0</v>
      </c>
      <c r="H65" s="111"/>
      <c r="I65" s="111">
        <v>265</v>
      </c>
      <c r="J65" s="111"/>
      <c r="K65" s="187">
        <v>23</v>
      </c>
      <c r="L65" s="110"/>
      <c r="M65" s="111">
        <v>826</v>
      </c>
      <c r="N65" s="110"/>
      <c r="O65" s="111">
        <v>317</v>
      </c>
      <c r="P65" s="110"/>
      <c r="Q65" s="187">
        <v>4417</v>
      </c>
      <c r="R65" s="111"/>
      <c r="S65" s="111">
        <v>332</v>
      </c>
      <c r="T65" s="111"/>
    </row>
    <row r="66" spans="1:20" ht="18.75" customHeight="1">
      <c r="A66" s="10"/>
      <c r="B66" s="80" t="s">
        <v>620</v>
      </c>
      <c r="C66" s="187">
        <f>SUM(C62:C65)</f>
        <v>26611</v>
      </c>
      <c r="D66" s="111"/>
      <c r="E66" s="187">
        <f>SUM(E62:E65)</f>
        <v>1184</v>
      </c>
      <c r="F66" s="111"/>
      <c r="G66" s="187">
        <f>SUM(G62:G65)</f>
        <v>0</v>
      </c>
      <c r="H66" s="111"/>
      <c r="I66" s="187">
        <f>SUM(I62:I65)</f>
        <v>1217</v>
      </c>
      <c r="J66" s="111"/>
      <c r="K66" s="187">
        <f>SUM(K62:K65)</f>
        <v>86</v>
      </c>
      <c r="L66" s="111"/>
      <c r="M66" s="187">
        <f>SUM(M62:M65)</f>
        <v>2121</v>
      </c>
      <c r="N66" s="111"/>
      <c r="O66" s="187">
        <f>SUM(O62:O65)</f>
        <v>837</v>
      </c>
      <c r="P66" s="111"/>
      <c r="Q66" s="187">
        <f>SUM(Q62:Q65)</f>
        <v>20194</v>
      </c>
      <c r="R66" s="111"/>
      <c r="S66" s="187">
        <f>SUM(S62:S65)</f>
        <v>972</v>
      </c>
      <c r="T66" s="111"/>
    </row>
    <row r="67" spans="1:20" s="3" customFormat="1" ht="12.75" customHeight="1">
      <c r="A67" s="160"/>
      <c r="B67" s="159"/>
      <c r="C67" s="286"/>
      <c r="D67" s="286"/>
      <c r="E67" s="205"/>
      <c r="F67" s="286"/>
      <c r="G67" s="205"/>
      <c r="H67" s="286"/>
      <c r="I67" s="286"/>
      <c r="J67" s="286"/>
      <c r="K67" s="205"/>
      <c r="L67" s="286"/>
      <c r="M67" s="205"/>
      <c r="N67" s="286"/>
      <c r="O67" s="205"/>
      <c r="P67" s="286"/>
      <c r="Q67" s="205"/>
      <c r="R67" s="286"/>
      <c r="S67" s="205"/>
      <c r="T67" s="286"/>
    </row>
    <row r="68" spans="1:2" s="321" customFormat="1" ht="15" customHeight="1">
      <c r="A68" s="322" t="s">
        <v>217</v>
      </c>
      <c r="B68" s="319" t="s">
        <v>254</v>
      </c>
    </row>
    <row r="69" spans="1:5" s="321" customFormat="1" ht="15" customHeight="1">
      <c r="A69" s="322"/>
      <c r="B69" s="134" t="s">
        <v>255</v>
      </c>
      <c r="E69" s="134"/>
    </row>
    <row r="70" spans="1:16" s="321" customFormat="1" ht="15" customHeight="1">
      <c r="A70" s="300" t="s">
        <v>250</v>
      </c>
      <c r="B70" s="314" t="s">
        <v>251</v>
      </c>
      <c r="C70" s="325">
        <v>0</v>
      </c>
      <c r="D70" s="323" t="s">
        <v>755</v>
      </c>
      <c r="K70" s="324"/>
      <c r="L70" s="324"/>
      <c r="M70" s="324"/>
      <c r="N70" s="324"/>
      <c r="O70" s="324"/>
      <c r="P70" s="324"/>
    </row>
    <row r="71" spans="1:16" s="321" customFormat="1" ht="15" customHeight="1">
      <c r="A71" s="300"/>
      <c r="B71" s="315" t="s">
        <v>252</v>
      </c>
      <c r="D71" s="321" t="s">
        <v>253</v>
      </c>
      <c r="K71" s="324"/>
      <c r="L71" s="324"/>
      <c r="M71" s="324"/>
      <c r="N71" s="324"/>
      <c r="O71" s="324"/>
      <c r="P71" s="324"/>
    </row>
    <row r="72" spans="11:16" s="38" customFormat="1" ht="15" customHeight="1">
      <c r="K72" s="301"/>
      <c r="L72" s="301"/>
      <c r="M72" s="301"/>
      <c r="N72" s="301"/>
      <c r="O72" s="301"/>
      <c r="P72" s="301"/>
    </row>
    <row r="73" spans="11:16" s="38" customFormat="1" ht="15" customHeight="1">
      <c r="K73" s="301"/>
      <c r="L73" s="301"/>
      <c r="M73" s="301"/>
      <c r="N73" s="301"/>
      <c r="O73" s="301"/>
      <c r="P73" s="301"/>
    </row>
    <row r="74" ht="18" customHeight="1">
      <c r="A74" s="38"/>
    </row>
    <row r="75" ht="18" customHeight="1">
      <c r="A75" s="38"/>
    </row>
  </sheetData>
  <mergeCells count="70">
    <mergeCell ref="S42:T42"/>
    <mergeCell ref="M46:N46"/>
    <mergeCell ref="O46:P46"/>
    <mergeCell ref="Q46:R46"/>
    <mergeCell ref="S46:T46"/>
    <mergeCell ref="M43:P43"/>
    <mergeCell ref="Q43:T43"/>
    <mergeCell ref="M44:P44"/>
    <mergeCell ref="Q44:T44"/>
    <mergeCell ref="A47:B47"/>
    <mergeCell ref="C47:D47"/>
    <mergeCell ref="E47:F47"/>
    <mergeCell ref="G47:H47"/>
    <mergeCell ref="Q47:R47"/>
    <mergeCell ref="S47:T47"/>
    <mergeCell ref="I47:J47"/>
    <mergeCell ref="K47:L47"/>
    <mergeCell ref="M47:N47"/>
    <mergeCell ref="O47:P47"/>
    <mergeCell ref="A43:B46"/>
    <mergeCell ref="E46:F46"/>
    <mergeCell ref="I46:J46"/>
    <mergeCell ref="K46:L46"/>
    <mergeCell ref="E44:H44"/>
    <mergeCell ref="I44:L44"/>
    <mergeCell ref="E43:H43"/>
    <mergeCell ref="I43:L43"/>
    <mergeCell ref="C45:D45"/>
    <mergeCell ref="G46:H46"/>
    <mergeCell ref="A13:B13"/>
    <mergeCell ref="C13:D13"/>
    <mergeCell ref="E13:F13"/>
    <mergeCell ref="G13:H13"/>
    <mergeCell ref="Q12:R12"/>
    <mergeCell ref="Q13:R13"/>
    <mergeCell ref="C12:D12"/>
    <mergeCell ref="S13:T13"/>
    <mergeCell ref="S12:T12"/>
    <mergeCell ref="I13:J13"/>
    <mergeCell ref="K13:L13"/>
    <mergeCell ref="M13:N13"/>
    <mergeCell ref="O13:P13"/>
    <mergeCell ref="C44:D44"/>
    <mergeCell ref="M10:P10"/>
    <mergeCell ref="I12:J12"/>
    <mergeCell ref="M12:N12"/>
    <mergeCell ref="O12:P12"/>
    <mergeCell ref="Q10:T10"/>
    <mergeCell ref="A10:B10"/>
    <mergeCell ref="A11:B11"/>
    <mergeCell ref="S11:T11"/>
    <mergeCell ref="M11:N11"/>
    <mergeCell ref="O11:P11"/>
    <mergeCell ref="Q11:R11"/>
    <mergeCell ref="C11:D11"/>
    <mergeCell ref="C10:D10"/>
    <mergeCell ref="E9:H9"/>
    <mergeCell ref="E10:H10"/>
    <mergeCell ref="I10:L10"/>
    <mergeCell ref="K12:L12"/>
    <mergeCell ref="K11:L11"/>
    <mergeCell ref="E11:F11"/>
    <mergeCell ref="G11:H11"/>
    <mergeCell ref="I11:J11"/>
    <mergeCell ref="E12:F12"/>
    <mergeCell ref="G12:H12"/>
    <mergeCell ref="S8:T8"/>
    <mergeCell ref="I9:L9"/>
    <mergeCell ref="M9:P9"/>
    <mergeCell ref="Q9:T9"/>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57" r:id="rId1"/>
</worksheet>
</file>

<file path=xl/worksheets/sheet14.xml><?xml version="1.0" encoding="utf-8"?>
<worksheet xmlns="http://schemas.openxmlformats.org/spreadsheetml/2006/main" xmlns:r="http://schemas.openxmlformats.org/officeDocument/2006/relationships">
  <sheetPr>
    <pageSetUpPr fitToPage="1"/>
  </sheetPr>
  <dimension ref="A1:X69"/>
  <sheetViews>
    <sheetView showGridLines="0" zoomScale="75" zoomScaleNormal="75" workbookViewId="0" topLeftCell="A1">
      <selection activeCell="A4" sqref="A4"/>
    </sheetView>
  </sheetViews>
  <sheetFormatPr defaultColWidth="9.00390625" defaultRowHeight="18" customHeight="1"/>
  <cols>
    <col min="1" max="1" width="6.375" style="3" customWidth="1"/>
    <col min="2" max="2" width="20.125" style="3" customWidth="1"/>
    <col min="3" max="3" width="11.25390625" style="3" customWidth="1"/>
    <col min="4" max="4" width="0.875" style="3" customWidth="1"/>
    <col min="5" max="5" width="11.25390625" style="3" customWidth="1"/>
    <col min="6" max="6" width="0.875" style="3" customWidth="1"/>
    <col min="7" max="7" width="11.25390625" style="3" customWidth="1"/>
    <col min="8" max="8" width="0.875" style="3" customWidth="1"/>
    <col min="9" max="9" width="11.625" style="3" customWidth="1"/>
    <col min="10" max="10" width="0.875" style="3" customWidth="1"/>
    <col min="11" max="11" width="11.25390625" style="183" customWidth="1"/>
    <col min="12" max="12" width="0.875" style="183" customWidth="1"/>
    <col min="13" max="13" width="11.25390625" style="183" customWidth="1"/>
    <col min="14" max="14" width="0.875" style="183" customWidth="1"/>
    <col min="15" max="15" width="11.25390625" style="183" customWidth="1"/>
    <col min="16" max="16" width="0.875" style="183" customWidth="1"/>
    <col min="17" max="17" width="11.25390625" style="3" customWidth="1"/>
    <col min="18" max="18" width="0.875" style="183" customWidth="1"/>
    <col min="19" max="19" width="11.625" style="183" customWidth="1"/>
    <col min="20" max="20" width="0.875" style="183" customWidth="1"/>
    <col min="21" max="21" width="11.25390625" style="183" customWidth="1"/>
    <col min="22" max="22" width="0.875" style="183" customWidth="1"/>
    <col min="23" max="23" width="11.25390625" style="3" customWidth="1"/>
    <col min="24" max="24" width="0.875" style="3" customWidth="1"/>
    <col min="25" max="25" width="5.625" style="3" customWidth="1"/>
    <col min="26" max="26" width="3.00390625" style="3" customWidth="1"/>
    <col min="27" max="27" width="6.50390625" style="3" customWidth="1"/>
    <col min="28" max="28" width="3.00390625" style="3" customWidth="1"/>
    <col min="29" max="29" width="6.50390625" style="3" customWidth="1"/>
    <col min="30" max="30" width="3.00390625" style="3" customWidth="1"/>
    <col min="31" max="31" width="5.625" style="3" customWidth="1"/>
    <col min="32" max="32" width="3.00390625" style="3" customWidth="1"/>
    <col min="33" max="16384" width="9.00390625" style="3" customWidth="1"/>
  </cols>
  <sheetData>
    <row r="1" spans="1:2" s="346" customFormat="1" ht="15.75">
      <c r="A1" s="265"/>
      <c r="B1" s="46"/>
    </row>
    <row r="2" spans="1:24" s="346" customFormat="1" ht="24.75">
      <c r="A2" s="649" t="s">
        <v>607</v>
      </c>
      <c r="B2" s="46"/>
      <c r="F2" s="46"/>
      <c r="G2" s="46"/>
      <c r="H2" s="46"/>
      <c r="I2" s="46"/>
      <c r="J2" s="46"/>
      <c r="K2" s="46"/>
      <c r="L2" s="46"/>
      <c r="M2" s="46"/>
      <c r="N2" s="46"/>
      <c r="O2" s="46"/>
      <c r="P2" s="46"/>
      <c r="Q2" s="46"/>
      <c r="R2" s="46"/>
      <c r="S2" s="46"/>
      <c r="T2" s="46"/>
      <c r="U2" s="46"/>
      <c r="V2" s="46"/>
      <c r="W2" s="46"/>
      <c r="X2" s="4" t="s">
        <v>742</v>
      </c>
    </row>
    <row r="3" spans="1:24" s="346" customFormat="1" ht="16.5" customHeight="1">
      <c r="A3" s="650" t="s">
        <v>215</v>
      </c>
      <c r="B3" s="50"/>
      <c r="C3" s="50"/>
      <c r="D3" s="350"/>
      <c r="E3" s="350"/>
      <c r="F3" s="50"/>
      <c r="G3" s="50"/>
      <c r="H3" s="50"/>
      <c r="I3" s="50"/>
      <c r="J3" s="50"/>
      <c r="K3" s="50"/>
      <c r="L3" s="50"/>
      <c r="M3" s="50"/>
      <c r="N3" s="50"/>
      <c r="O3" s="50"/>
      <c r="P3" s="50"/>
      <c r="Q3" s="50"/>
      <c r="R3" s="50"/>
      <c r="S3" s="50"/>
      <c r="T3" s="50"/>
      <c r="U3" s="50"/>
      <c r="V3" s="50"/>
      <c r="W3" s="50"/>
      <c r="X3" s="344" t="s">
        <v>743</v>
      </c>
    </row>
    <row r="4" spans="1:14" s="346" customFormat="1" ht="16.5" customHeight="1">
      <c r="A4" s="172"/>
      <c r="B4" s="46"/>
      <c r="C4" s="46"/>
      <c r="D4" s="46"/>
      <c r="E4" s="46"/>
      <c r="F4" s="46"/>
      <c r="G4" s="46"/>
      <c r="H4" s="46"/>
      <c r="I4" s="46"/>
      <c r="J4" s="46"/>
      <c r="K4" s="46"/>
      <c r="L4" s="46"/>
      <c r="M4" s="46"/>
      <c r="N4" s="46"/>
    </row>
    <row r="5" spans="1:14" s="346" customFormat="1" ht="14.25" customHeight="1">
      <c r="A5" s="172"/>
      <c r="B5" s="46"/>
      <c r="C5" s="46"/>
      <c r="D5" s="46"/>
      <c r="E5" s="46"/>
      <c r="F5" s="46"/>
      <c r="G5" s="46"/>
      <c r="H5" s="46"/>
      <c r="I5" s="46"/>
      <c r="J5" s="46"/>
      <c r="K5" s="46"/>
      <c r="L5" s="46"/>
      <c r="M5" s="46"/>
      <c r="N5" s="46"/>
    </row>
    <row r="6" spans="3:22" ht="18" customHeight="1">
      <c r="C6" s="212"/>
      <c r="D6" s="212"/>
      <c r="E6" s="212"/>
      <c r="F6" s="212"/>
      <c r="G6" s="212"/>
      <c r="H6" s="212"/>
      <c r="I6" s="212"/>
      <c r="J6" s="212"/>
      <c r="K6" s="213"/>
      <c r="L6" s="213"/>
      <c r="M6" s="213"/>
      <c r="N6" s="213"/>
      <c r="O6" s="213"/>
      <c r="P6" s="213"/>
      <c r="Q6" s="212"/>
      <c r="R6" s="212"/>
      <c r="S6" s="212"/>
      <c r="T6" s="212"/>
      <c r="U6" s="3"/>
      <c r="V6" s="3"/>
    </row>
    <row r="7" spans="1:22" s="337" customFormat="1" ht="24">
      <c r="A7" s="102" t="s">
        <v>283</v>
      </c>
      <c r="B7" s="247" t="s">
        <v>284</v>
      </c>
      <c r="K7" s="248"/>
      <c r="L7" s="248"/>
      <c r="M7" s="338"/>
      <c r="N7" s="338"/>
      <c r="O7" s="338"/>
      <c r="P7" s="338"/>
      <c r="R7" s="338"/>
      <c r="S7" s="338"/>
      <c r="T7" s="338"/>
      <c r="U7" s="338"/>
      <c r="V7" s="338"/>
    </row>
    <row r="8" spans="1:22" s="337" customFormat="1" ht="24">
      <c r="A8" s="339" t="s">
        <v>285</v>
      </c>
      <c r="B8" s="249" t="s">
        <v>286</v>
      </c>
      <c r="K8" s="248"/>
      <c r="L8" s="248"/>
      <c r="M8" s="338"/>
      <c r="N8" s="338"/>
      <c r="O8" s="338"/>
      <c r="P8" s="338"/>
      <c r="R8" s="338"/>
      <c r="S8" s="338"/>
      <c r="T8" s="338"/>
      <c r="U8" s="338"/>
      <c r="V8" s="338"/>
    </row>
    <row r="9" spans="1:23" s="49" customFormat="1" ht="9.75" customHeight="1">
      <c r="A9" s="10"/>
      <c r="B9" s="110"/>
      <c r="C9" s="187"/>
      <c r="D9" s="187"/>
      <c r="E9" s="187"/>
      <c r="F9" s="187"/>
      <c r="G9" s="187"/>
      <c r="H9" s="187"/>
      <c r="I9" s="187"/>
      <c r="J9" s="187"/>
      <c r="K9" s="126"/>
      <c r="L9" s="126"/>
      <c r="M9" s="126"/>
      <c r="N9" s="126"/>
      <c r="O9" s="126"/>
      <c r="P9" s="188"/>
      <c r="Q9" s="126"/>
      <c r="R9" s="188"/>
      <c r="S9" s="126"/>
      <c r="T9" s="126"/>
      <c r="U9" s="126"/>
      <c r="V9" s="126"/>
      <c r="W9" s="126"/>
    </row>
    <row r="10" spans="1:24" ht="19.5" customHeight="1">
      <c r="A10" s="12"/>
      <c r="B10" s="13"/>
      <c r="X10" s="316" t="s">
        <v>287</v>
      </c>
    </row>
    <row r="11" spans="1:24" ht="19.5" customHeight="1">
      <c r="A11" s="1"/>
      <c r="B11" s="1"/>
      <c r="C11" s="184"/>
      <c r="D11" s="185"/>
      <c r="E11" s="893" t="s">
        <v>288</v>
      </c>
      <c r="F11" s="894"/>
      <c r="G11" s="894"/>
      <c r="H11" s="894"/>
      <c r="I11" s="894"/>
      <c r="J11" s="894"/>
      <c r="K11" s="894"/>
      <c r="L11" s="894"/>
      <c r="M11" s="894"/>
      <c r="N11" s="1131"/>
      <c r="O11" s="893" t="s">
        <v>289</v>
      </c>
      <c r="P11" s="894"/>
      <c r="Q11" s="894"/>
      <c r="R11" s="894"/>
      <c r="S11" s="894"/>
      <c r="T11" s="894"/>
      <c r="U11" s="894"/>
      <c r="V11" s="894"/>
      <c r="W11" s="894"/>
      <c r="X11" s="106"/>
    </row>
    <row r="12" spans="1:24" ht="19.5" customHeight="1">
      <c r="A12" s="1132" t="s">
        <v>290</v>
      </c>
      <c r="B12" s="1103"/>
      <c r="C12" s="341" t="s">
        <v>291</v>
      </c>
      <c r="D12" s="108"/>
      <c r="E12" s="184"/>
      <c r="F12" s="185"/>
      <c r="G12" s="893" t="s">
        <v>292</v>
      </c>
      <c r="H12" s="894"/>
      <c r="I12" s="894"/>
      <c r="J12" s="1131"/>
      <c r="K12" s="1133" t="s">
        <v>293</v>
      </c>
      <c r="L12" s="894"/>
      <c r="M12" s="894"/>
      <c r="N12" s="1131"/>
      <c r="O12" s="342"/>
      <c r="P12" s="108"/>
      <c r="Q12" s="893" t="s">
        <v>292</v>
      </c>
      <c r="R12" s="894"/>
      <c r="S12" s="894"/>
      <c r="T12" s="1131"/>
      <c r="U12" s="1133" t="s">
        <v>293</v>
      </c>
      <c r="V12" s="894"/>
      <c r="W12" s="894"/>
      <c r="X12" s="894"/>
    </row>
    <row r="13" spans="1:24" s="183" customFormat="1" ht="19.5" customHeight="1">
      <c r="A13" s="1135" t="s">
        <v>294</v>
      </c>
      <c r="B13" s="1136"/>
      <c r="C13" s="1137" t="s">
        <v>295</v>
      </c>
      <c r="D13" s="1138"/>
      <c r="E13" s="885" t="s">
        <v>296</v>
      </c>
      <c r="F13" s="1103"/>
      <c r="G13" s="876" t="s">
        <v>297</v>
      </c>
      <c r="H13" s="877"/>
      <c r="I13" s="1134" t="s">
        <v>298</v>
      </c>
      <c r="J13" s="889"/>
      <c r="K13" s="1134" t="s">
        <v>299</v>
      </c>
      <c r="L13" s="889"/>
      <c r="M13" s="887" t="s">
        <v>300</v>
      </c>
      <c r="N13" s="889"/>
      <c r="O13" s="885" t="s">
        <v>296</v>
      </c>
      <c r="P13" s="886"/>
      <c r="Q13" s="876" t="s">
        <v>297</v>
      </c>
      <c r="R13" s="877"/>
      <c r="S13" s="1134" t="s">
        <v>298</v>
      </c>
      <c r="T13" s="889"/>
      <c r="U13" s="1134" t="s">
        <v>299</v>
      </c>
      <c r="V13" s="889"/>
      <c r="W13" s="887" t="s">
        <v>300</v>
      </c>
      <c r="X13" s="888"/>
    </row>
    <row r="14" spans="1:24" s="186" customFormat="1" ht="19.5" customHeight="1">
      <c r="A14" s="1036"/>
      <c r="B14" s="1037"/>
      <c r="C14" s="1139"/>
      <c r="D14" s="1140"/>
      <c r="E14" s="1139" t="s">
        <v>301</v>
      </c>
      <c r="F14" s="1141"/>
      <c r="G14" s="1142" t="s">
        <v>302</v>
      </c>
      <c r="H14" s="1143"/>
      <c r="I14" s="1144" t="s">
        <v>303</v>
      </c>
      <c r="J14" s="1145"/>
      <c r="K14" s="1146" t="s">
        <v>304</v>
      </c>
      <c r="L14" s="1147"/>
      <c r="M14" s="1146" t="s">
        <v>305</v>
      </c>
      <c r="N14" s="1147"/>
      <c r="O14" s="1139" t="s">
        <v>301</v>
      </c>
      <c r="P14" s="1140"/>
      <c r="Q14" s="1142" t="s">
        <v>302</v>
      </c>
      <c r="R14" s="1143"/>
      <c r="S14" s="1144" t="s">
        <v>303</v>
      </c>
      <c r="T14" s="1145"/>
      <c r="U14" s="1146" t="s">
        <v>304</v>
      </c>
      <c r="V14" s="1147"/>
      <c r="W14" s="1146" t="s">
        <v>305</v>
      </c>
      <c r="X14" s="1148"/>
    </row>
    <row r="15" spans="1:24" s="183" customFormat="1" ht="19.5" customHeight="1">
      <c r="A15" s="894">
        <v>1</v>
      </c>
      <c r="B15" s="894"/>
      <c r="C15" s="901">
        <v>2</v>
      </c>
      <c r="D15" s="894"/>
      <c r="E15" s="901">
        <v>3</v>
      </c>
      <c r="F15" s="894"/>
      <c r="G15" s="901">
        <v>4</v>
      </c>
      <c r="H15" s="894"/>
      <c r="I15" s="901">
        <v>5</v>
      </c>
      <c r="J15" s="894"/>
      <c r="K15" s="901">
        <v>6</v>
      </c>
      <c r="L15" s="894"/>
      <c r="M15" s="901">
        <v>7</v>
      </c>
      <c r="N15" s="894"/>
      <c r="O15" s="901">
        <v>8</v>
      </c>
      <c r="P15" s="894"/>
      <c r="Q15" s="901">
        <v>9</v>
      </c>
      <c r="R15" s="894"/>
      <c r="S15" s="901">
        <v>10</v>
      </c>
      <c r="T15" s="894"/>
      <c r="U15" s="901">
        <v>11</v>
      </c>
      <c r="V15" s="894"/>
      <c r="W15" s="901">
        <v>12</v>
      </c>
      <c r="X15" s="894"/>
    </row>
    <row r="16" spans="1:24" s="49" customFormat="1" ht="9.75" customHeight="1">
      <c r="A16" s="10"/>
      <c r="B16" s="110"/>
      <c r="C16" s="187"/>
      <c r="D16" s="187"/>
      <c r="E16" s="187"/>
      <c r="F16" s="187"/>
      <c r="G16" s="187"/>
      <c r="H16" s="187"/>
      <c r="I16" s="126"/>
      <c r="J16" s="126"/>
      <c r="K16" s="187"/>
      <c r="L16" s="187"/>
      <c r="M16" s="126"/>
      <c r="N16" s="126"/>
      <c r="O16" s="126"/>
      <c r="P16" s="188"/>
      <c r="Q16" s="126"/>
      <c r="R16" s="188"/>
      <c r="S16" s="126"/>
      <c r="T16" s="126"/>
      <c r="U16" s="126"/>
      <c r="V16" s="126"/>
      <c r="W16" s="126"/>
      <c r="X16" s="111"/>
    </row>
    <row r="17" spans="1:24" ht="21.75" customHeight="1">
      <c r="A17" s="107">
        <v>1999</v>
      </c>
      <c r="B17" s="108"/>
      <c r="C17" s="187">
        <v>70089</v>
      </c>
      <c r="D17" s="187"/>
      <c r="E17" s="187">
        <v>33983</v>
      </c>
      <c r="F17" s="187"/>
      <c r="G17" s="187">
        <v>20333</v>
      </c>
      <c r="H17" s="187"/>
      <c r="I17" s="126">
        <v>9065</v>
      </c>
      <c r="J17" s="126"/>
      <c r="K17" s="187">
        <v>4585</v>
      </c>
      <c r="L17" s="187"/>
      <c r="M17" s="187" t="s">
        <v>306</v>
      </c>
      <c r="N17" s="126"/>
      <c r="O17" s="187">
        <v>36106</v>
      </c>
      <c r="P17" s="188"/>
      <c r="Q17" s="126">
        <v>22784</v>
      </c>
      <c r="R17" s="188"/>
      <c r="S17" s="126">
        <v>12986</v>
      </c>
      <c r="T17" s="126"/>
      <c r="U17" s="126">
        <v>336</v>
      </c>
      <c r="V17" s="126"/>
      <c r="W17" s="187" t="s">
        <v>306</v>
      </c>
      <c r="X17" s="2"/>
    </row>
    <row r="18" spans="1:24" ht="21.75" customHeight="1">
      <c r="A18" s="107">
        <v>2000</v>
      </c>
      <c r="B18" s="108"/>
      <c r="C18" s="187">
        <v>71261</v>
      </c>
      <c r="D18" s="187"/>
      <c r="E18" s="187">
        <v>34327</v>
      </c>
      <c r="F18" s="187"/>
      <c r="G18" s="187">
        <v>20245</v>
      </c>
      <c r="H18" s="187"/>
      <c r="I18" s="187">
        <v>10323</v>
      </c>
      <c r="J18" s="187"/>
      <c r="K18" s="187">
        <v>3603</v>
      </c>
      <c r="L18" s="187"/>
      <c r="M18" s="187">
        <v>156</v>
      </c>
      <c r="N18" s="187"/>
      <c r="O18" s="187">
        <v>36934</v>
      </c>
      <c r="P18" s="187"/>
      <c r="Q18" s="187">
        <v>23786</v>
      </c>
      <c r="R18" s="187"/>
      <c r="S18" s="187">
        <v>12664</v>
      </c>
      <c r="T18" s="187"/>
      <c r="U18" s="187">
        <v>444</v>
      </c>
      <c r="V18" s="187"/>
      <c r="W18" s="187">
        <v>40</v>
      </c>
      <c r="X18" s="187"/>
    </row>
    <row r="19" spans="1:24" s="49" customFormat="1" ht="9.75" customHeight="1">
      <c r="A19" s="10"/>
      <c r="B19" s="110"/>
      <c r="C19" s="187"/>
      <c r="D19" s="187"/>
      <c r="E19" s="187"/>
      <c r="F19" s="187"/>
      <c r="G19" s="187"/>
      <c r="H19" s="187"/>
      <c r="I19" s="126"/>
      <c r="J19" s="126"/>
      <c r="K19" s="187"/>
      <c r="L19" s="187"/>
      <c r="M19" s="126"/>
      <c r="N19" s="126"/>
      <c r="O19" s="126"/>
      <c r="P19" s="188"/>
      <c r="Q19" s="126"/>
      <c r="R19" s="188"/>
      <c r="S19" s="126"/>
      <c r="T19" s="126"/>
      <c r="U19" s="126"/>
      <c r="V19" s="126"/>
      <c r="W19" s="126"/>
      <c r="X19" s="111"/>
    </row>
    <row r="20" spans="1:24" ht="21.75" customHeight="1">
      <c r="A20" s="113">
        <v>2000</v>
      </c>
      <c r="B20" s="333" t="s">
        <v>311</v>
      </c>
      <c r="C20" s="187">
        <v>6075</v>
      </c>
      <c r="D20" s="187"/>
      <c r="E20" s="187">
        <v>3048</v>
      </c>
      <c r="F20" s="187"/>
      <c r="G20" s="187">
        <v>1761</v>
      </c>
      <c r="H20" s="187"/>
      <c r="I20" s="126">
        <v>941</v>
      </c>
      <c r="J20" s="126"/>
      <c r="K20" s="187">
        <v>326</v>
      </c>
      <c r="L20" s="187"/>
      <c r="M20" s="126">
        <v>20</v>
      </c>
      <c r="N20" s="126"/>
      <c r="O20" s="187">
        <v>3027</v>
      </c>
      <c r="P20" s="188"/>
      <c r="Q20" s="126">
        <v>1862</v>
      </c>
      <c r="R20" s="188"/>
      <c r="S20" s="126">
        <v>1142</v>
      </c>
      <c r="T20" s="126"/>
      <c r="U20" s="126">
        <v>19</v>
      </c>
      <c r="V20" s="126"/>
      <c r="W20" s="126">
        <v>4</v>
      </c>
      <c r="X20" s="2"/>
    </row>
    <row r="21" spans="1:24" ht="21.75" customHeight="1">
      <c r="A21" s="113"/>
      <c r="B21" s="333" t="s">
        <v>312</v>
      </c>
      <c r="C21" s="187">
        <v>6691</v>
      </c>
      <c r="D21" s="187"/>
      <c r="E21" s="187">
        <v>3092</v>
      </c>
      <c r="F21" s="187"/>
      <c r="G21" s="187">
        <v>1823</v>
      </c>
      <c r="H21" s="187"/>
      <c r="I21" s="126">
        <v>938</v>
      </c>
      <c r="J21" s="126"/>
      <c r="K21" s="187">
        <v>325</v>
      </c>
      <c r="L21" s="187"/>
      <c r="M21" s="126">
        <v>6</v>
      </c>
      <c r="N21" s="126"/>
      <c r="O21" s="187">
        <v>3599</v>
      </c>
      <c r="P21" s="188"/>
      <c r="Q21" s="126">
        <v>2506</v>
      </c>
      <c r="R21" s="188"/>
      <c r="S21" s="126">
        <v>1034</v>
      </c>
      <c r="T21" s="126"/>
      <c r="U21" s="126">
        <v>59</v>
      </c>
      <c r="V21" s="126"/>
      <c r="W21" s="126">
        <v>0</v>
      </c>
      <c r="X21" s="2"/>
    </row>
    <row r="22" spans="1:24" ht="21.75" customHeight="1">
      <c r="A22" s="113"/>
      <c r="B22" s="334" t="s">
        <v>313</v>
      </c>
      <c r="C22" s="187">
        <v>7198</v>
      </c>
      <c r="D22" s="187"/>
      <c r="E22" s="187">
        <v>3341</v>
      </c>
      <c r="F22" s="187"/>
      <c r="G22" s="187">
        <v>2046</v>
      </c>
      <c r="H22" s="187"/>
      <c r="I22" s="126">
        <v>964</v>
      </c>
      <c r="J22" s="126"/>
      <c r="K22" s="187">
        <v>308</v>
      </c>
      <c r="L22" s="187"/>
      <c r="M22" s="126">
        <v>23</v>
      </c>
      <c r="N22" s="126"/>
      <c r="O22" s="187">
        <v>3857</v>
      </c>
      <c r="P22" s="188"/>
      <c r="Q22" s="126">
        <v>2719</v>
      </c>
      <c r="R22" s="188"/>
      <c r="S22" s="126">
        <v>1113</v>
      </c>
      <c r="T22" s="126"/>
      <c r="U22" s="126">
        <v>20</v>
      </c>
      <c r="V22" s="126"/>
      <c r="W22" s="126">
        <v>5</v>
      </c>
      <c r="X22" s="187"/>
    </row>
    <row r="23" spans="1:24" ht="21.75" customHeight="1">
      <c r="A23" s="113"/>
      <c r="B23" s="334" t="s">
        <v>314</v>
      </c>
      <c r="C23" s="187">
        <v>7335</v>
      </c>
      <c r="D23" s="187"/>
      <c r="E23" s="187">
        <v>3468</v>
      </c>
      <c r="F23" s="187"/>
      <c r="G23" s="187">
        <v>2028</v>
      </c>
      <c r="H23" s="187"/>
      <c r="I23" s="126">
        <v>1120</v>
      </c>
      <c r="J23" s="126"/>
      <c r="K23" s="187">
        <v>283</v>
      </c>
      <c r="L23" s="187"/>
      <c r="M23" s="126">
        <v>37</v>
      </c>
      <c r="N23" s="126"/>
      <c r="O23" s="187">
        <v>3867</v>
      </c>
      <c r="P23" s="188"/>
      <c r="Q23" s="126">
        <v>2552</v>
      </c>
      <c r="R23" s="188"/>
      <c r="S23" s="126">
        <v>1291</v>
      </c>
      <c r="T23" s="126"/>
      <c r="U23" s="126">
        <v>23</v>
      </c>
      <c r="V23" s="126"/>
      <c r="W23" s="126">
        <v>1</v>
      </c>
      <c r="X23" s="2"/>
    </row>
    <row r="24" spans="1:24" ht="21.75" customHeight="1">
      <c r="A24" s="113"/>
      <c r="B24" s="335" t="s">
        <v>315</v>
      </c>
      <c r="C24" s="187">
        <v>6259</v>
      </c>
      <c r="D24" s="187"/>
      <c r="E24" s="187">
        <v>2911</v>
      </c>
      <c r="F24" s="187"/>
      <c r="G24" s="187">
        <v>1624</v>
      </c>
      <c r="H24" s="187"/>
      <c r="I24" s="126">
        <v>830</v>
      </c>
      <c r="J24" s="126"/>
      <c r="K24" s="187">
        <v>418</v>
      </c>
      <c r="L24" s="187"/>
      <c r="M24" s="126">
        <v>39</v>
      </c>
      <c r="N24" s="126"/>
      <c r="O24" s="187">
        <v>3348</v>
      </c>
      <c r="P24" s="188"/>
      <c r="Q24" s="126">
        <v>2050</v>
      </c>
      <c r="R24" s="188"/>
      <c r="S24" s="126">
        <v>1211</v>
      </c>
      <c r="T24" s="126"/>
      <c r="U24" s="126">
        <v>85</v>
      </c>
      <c r="V24" s="126"/>
      <c r="W24" s="126">
        <v>2</v>
      </c>
      <c r="X24" s="2"/>
    </row>
    <row r="25" spans="1:24" ht="21.75" customHeight="1">
      <c r="A25" s="113"/>
      <c r="B25" s="335" t="s">
        <v>316</v>
      </c>
      <c r="C25" s="187">
        <v>5150</v>
      </c>
      <c r="D25" s="187"/>
      <c r="E25" s="187">
        <v>2500</v>
      </c>
      <c r="F25" s="187"/>
      <c r="G25" s="187">
        <v>1528</v>
      </c>
      <c r="H25" s="187"/>
      <c r="I25" s="126">
        <v>649</v>
      </c>
      <c r="J25" s="126"/>
      <c r="K25" s="187">
        <v>319</v>
      </c>
      <c r="L25" s="187"/>
      <c r="M25" s="126">
        <v>4</v>
      </c>
      <c r="N25" s="126"/>
      <c r="O25" s="187">
        <v>2650</v>
      </c>
      <c r="P25" s="188"/>
      <c r="Q25" s="126">
        <v>1732</v>
      </c>
      <c r="R25" s="188"/>
      <c r="S25" s="126">
        <v>878</v>
      </c>
      <c r="T25" s="126"/>
      <c r="U25" s="126">
        <v>40</v>
      </c>
      <c r="V25" s="126"/>
      <c r="W25" s="126">
        <v>0</v>
      </c>
      <c r="X25" s="187"/>
    </row>
    <row r="26" spans="1:24" ht="21.75" customHeight="1">
      <c r="A26" s="113"/>
      <c r="B26" s="335" t="s">
        <v>317</v>
      </c>
      <c r="C26" s="187">
        <v>5558</v>
      </c>
      <c r="D26" s="187"/>
      <c r="E26" s="187">
        <v>2756</v>
      </c>
      <c r="F26" s="187"/>
      <c r="G26" s="187">
        <v>1677</v>
      </c>
      <c r="H26" s="187"/>
      <c r="I26" s="126">
        <v>752</v>
      </c>
      <c r="J26" s="126"/>
      <c r="K26" s="187">
        <v>321</v>
      </c>
      <c r="L26" s="187"/>
      <c r="M26" s="126">
        <v>6</v>
      </c>
      <c r="N26" s="126"/>
      <c r="O26" s="187">
        <v>2802</v>
      </c>
      <c r="P26" s="188"/>
      <c r="Q26" s="126">
        <v>1795</v>
      </c>
      <c r="R26" s="188"/>
      <c r="S26" s="126">
        <v>981</v>
      </c>
      <c r="T26" s="126"/>
      <c r="U26" s="126">
        <v>23</v>
      </c>
      <c r="V26" s="126"/>
      <c r="W26" s="126">
        <v>3</v>
      </c>
      <c r="X26" s="2"/>
    </row>
    <row r="27" spans="1:24" ht="21.75" customHeight="1">
      <c r="A27" s="113"/>
      <c r="B27" s="335" t="s">
        <v>318</v>
      </c>
      <c r="C27" s="187">
        <v>6661</v>
      </c>
      <c r="D27" s="187"/>
      <c r="E27" s="187">
        <v>3177</v>
      </c>
      <c r="F27" s="187"/>
      <c r="G27" s="187">
        <v>1882</v>
      </c>
      <c r="H27" s="187"/>
      <c r="I27" s="126">
        <v>843</v>
      </c>
      <c r="J27" s="126"/>
      <c r="K27" s="187">
        <v>443</v>
      </c>
      <c r="L27" s="187"/>
      <c r="M27" s="126">
        <v>9</v>
      </c>
      <c r="N27" s="126"/>
      <c r="O27" s="187">
        <v>3484</v>
      </c>
      <c r="P27" s="188"/>
      <c r="Q27" s="126">
        <v>2275</v>
      </c>
      <c r="R27" s="188"/>
      <c r="S27" s="126">
        <v>1137</v>
      </c>
      <c r="T27" s="126"/>
      <c r="U27" s="126">
        <v>51</v>
      </c>
      <c r="V27" s="126"/>
      <c r="W27" s="126">
        <v>21</v>
      </c>
      <c r="X27" s="2"/>
    </row>
    <row r="28" spans="1:24" s="198" customFormat="1" ht="21.75" customHeight="1">
      <c r="A28" s="193"/>
      <c r="B28" s="194"/>
      <c r="C28" s="195"/>
      <c r="D28" s="195"/>
      <c r="E28" s="195"/>
      <c r="F28" s="195"/>
      <c r="G28" s="195"/>
      <c r="H28" s="195"/>
      <c r="I28" s="196"/>
      <c r="J28" s="196"/>
      <c r="K28" s="195"/>
      <c r="L28" s="195"/>
      <c r="M28" s="196"/>
      <c r="N28" s="196"/>
      <c r="O28" s="196"/>
      <c r="P28" s="197"/>
      <c r="Q28" s="196"/>
      <c r="R28" s="197"/>
      <c r="S28" s="196"/>
      <c r="T28" s="196"/>
      <c r="U28" s="196"/>
      <c r="V28" s="196"/>
      <c r="W28" s="196"/>
      <c r="X28" s="261"/>
    </row>
    <row r="29" spans="1:24" ht="21" customHeight="1">
      <c r="A29" s="3">
        <v>2001</v>
      </c>
      <c r="B29" s="332" t="s">
        <v>153</v>
      </c>
      <c r="C29" s="187">
        <v>4962</v>
      </c>
      <c r="D29" s="187"/>
      <c r="E29" s="187">
        <v>2383</v>
      </c>
      <c r="F29" s="187"/>
      <c r="G29" s="187">
        <v>1513</v>
      </c>
      <c r="H29" s="187"/>
      <c r="I29" s="187">
        <v>651</v>
      </c>
      <c r="J29" s="187"/>
      <c r="K29" s="187">
        <v>219</v>
      </c>
      <c r="L29" s="187"/>
      <c r="M29" s="187">
        <v>0</v>
      </c>
      <c r="N29" s="187"/>
      <c r="O29" s="187">
        <v>2579</v>
      </c>
      <c r="P29" s="187"/>
      <c r="Q29" s="187">
        <v>1780</v>
      </c>
      <c r="R29" s="187"/>
      <c r="S29" s="187">
        <v>765</v>
      </c>
      <c r="T29" s="187"/>
      <c r="U29" s="187">
        <v>25</v>
      </c>
      <c r="V29" s="187"/>
      <c r="W29" s="187">
        <v>9</v>
      </c>
      <c r="X29" s="2"/>
    </row>
    <row r="30" spans="1:23" ht="21.75" customHeight="1">
      <c r="A30" s="113"/>
      <c r="B30" s="343" t="s">
        <v>154</v>
      </c>
      <c r="C30" s="218">
        <f>E30+O30</f>
        <v>4616</v>
      </c>
      <c r="D30" s="212"/>
      <c r="E30" s="212">
        <f>SUM(G30:M30)</f>
        <v>2407</v>
      </c>
      <c r="F30" s="212"/>
      <c r="G30" s="212">
        <f>205+1145</f>
        <v>1350</v>
      </c>
      <c r="H30" s="212"/>
      <c r="I30" s="212">
        <f>242+463</f>
        <v>705</v>
      </c>
      <c r="J30" s="212"/>
      <c r="K30" s="212">
        <f>295+48</f>
        <v>343</v>
      </c>
      <c r="L30" s="212"/>
      <c r="M30" s="212">
        <v>9</v>
      </c>
      <c r="N30" s="212"/>
      <c r="O30" s="212">
        <f>SUM(Q30:W30)</f>
        <v>2209</v>
      </c>
      <c r="P30" s="212"/>
      <c r="Q30" s="212">
        <f>194+644+288</f>
        <v>1126</v>
      </c>
      <c r="R30" s="212"/>
      <c r="S30" s="212">
        <f>604+33+209</f>
        <v>846</v>
      </c>
      <c r="T30" s="212"/>
      <c r="U30" s="3">
        <f>10+222</f>
        <v>232</v>
      </c>
      <c r="V30" s="3"/>
      <c r="W30" s="3">
        <v>5</v>
      </c>
    </row>
    <row r="31" spans="1:23" ht="21.75" customHeight="1">
      <c r="A31" s="113"/>
      <c r="B31" s="343" t="s">
        <v>155</v>
      </c>
      <c r="C31" s="218">
        <f>E31+O31</f>
        <v>5264</v>
      </c>
      <c r="D31" s="212"/>
      <c r="E31" s="212">
        <f>SUM(G31:M31)</f>
        <v>2692</v>
      </c>
      <c r="F31" s="212"/>
      <c r="G31" s="212">
        <f>226+1376</f>
        <v>1602</v>
      </c>
      <c r="H31" s="212"/>
      <c r="I31" s="212">
        <f>205+585</f>
        <v>790</v>
      </c>
      <c r="J31" s="212"/>
      <c r="K31" s="212">
        <f>275+21</f>
        <v>296</v>
      </c>
      <c r="L31" s="212"/>
      <c r="M31" s="212">
        <v>4</v>
      </c>
      <c r="N31" s="212"/>
      <c r="O31" s="212">
        <f>SUM(Q31:W31)</f>
        <v>2572</v>
      </c>
      <c r="P31" s="212"/>
      <c r="Q31" s="212">
        <f>225+968+391</f>
        <v>1584</v>
      </c>
      <c r="R31" s="212"/>
      <c r="S31" s="212">
        <f>633+24+262</f>
        <v>919</v>
      </c>
      <c r="T31" s="212"/>
      <c r="U31" s="3">
        <f>40+4</f>
        <v>44</v>
      </c>
      <c r="V31" s="3"/>
      <c r="W31" s="3">
        <v>25</v>
      </c>
    </row>
    <row r="32" spans="1:23" ht="21.75" customHeight="1">
      <c r="A32" s="113"/>
      <c r="B32" s="333" t="s">
        <v>310</v>
      </c>
      <c r="C32" s="218">
        <f>E32+O32</f>
        <v>5177</v>
      </c>
      <c r="D32" s="212"/>
      <c r="E32" s="212">
        <f>SUM(G32:M32)</f>
        <v>2635</v>
      </c>
      <c r="F32" s="212"/>
      <c r="G32" s="212">
        <v>1618</v>
      </c>
      <c r="H32" s="212"/>
      <c r="I32" s="212">
        <v>728</v>
      </c>
      <c r="J32" s="212"/>
      <c r="K32" s="212">
        <v>278</v>
      </c>
      <c r="L32" s="212"/>
      <c r="M32" s="212">
        <v>11</v>
      </c>
      <c r="N32" s="212"/>
      <c r="O32" s="212">
        <f>SUM(Q32:W32)</f>
        <v>2542</v>
      </c>
      <c r="P32" s="212"/>
      <c r="Q32" s="212">
        <v>1526</v>
      </c>
      <c r="R32" s="212"/>
      <c r="S32" s="212">
        <v>935</v>
      </c>
      <c r="T32" s="212"/>
      <c r="U32" s="3">
        <v>64</v>
      </c>
      <c r="V32" s="3"/>
      <c r="W32" s="3">
        <v>17</v>
      </c>
    </row>
    <row r="33" spans="1:23" ht="21.75" customHeight="1">
      <c r="A33" s="113"/>
      <c r="B33" s="333" t="s">
        <v>311</v>
      </c>
      <c r="C33" s="218">
        <f>E33+O33</f>
        <v>5796</v>
      </c>
      <c r="D33" s="212"/>
      <c r="E33" s="212">
        <f>SUM(G33:M33)</f>
        <v>2998</v>
      </c>
      <c r="F33" s="212"/>
      <c r="G33" s="212">
        <v>1962</v>
      </c>
      <c r="H33" s="212"/>
      <c r="I33" s="212">
        <v>878</v>
      </c>
      <c r="J33" s="212"/>
      <c r="K33" s="212">
        <v>150</v>
      </c>
      <c r="L33" s="212"/>
      <c r="M33" s="212">
        <v>8</v>
      </c>
      <c r="N33" s="212"/>
      <c r="O33" s="212">
        <f>SUM(Q33:W33)</f>
        <v>2798</v>
      </c>
      <c r="P33" s="212"/>
      <c r="Q33" s="212">
        <v>1781</v>
      </c>
      <c r="R33" s="212"/>
      <c r="S33" s="212">
        <v>944</v>
      </c>
      <c r="T33" s="212"/>
      <c r="U33" s="3">
        <v>61</v>
      </c>
      <c r="V33" s="3"/>
      <c r="W33" s="3">
        <v>12</v>
      </c>
    </row>
    <row r="34" spans="2:23" ht="21.75" customHeight="1">
      <c r="B34" s="80" t="s">
        <v>621</v>
      </c>
      <c r="C34" s="121">
        <f>SUM(C29:C33)</f>
        <v>25815</v>
      </c>
      <c r="E34" s="121">
        <f>SUM(E29:E33)</f>
        <v>13115</v>
      </c>
      <c r="G34" s="121">
        <f>SUM(G29:G33)</f>
        <v>8045</v>
      </c>
      <c r="I34" s="121">
        <f>SUM(I29:I33)</f>
        <v>3752</v>
      </c>
      <c r="K34" s="121">
        <f>SUM(K29:K33)</f>
        <v>1286</v>
      </c>
      <c r="L34" s="3"/>
      <c r="M34" s="121">
        <f>SUM(M29:M33)</f>
        <v>32</v>
      </c>
      <c r="N34" s="3"/>
      <c r="O34" s="121">
        <f>SUM(O29:O33)</f>
        <v>12700</v>
      </c>
      <c r="P34" s="3"/>
      <c r="Q34" s="121">
        <f>SUM(Q29:Q33)</f>
        <v>7797</v>
      </c>
      <c r="R34" s="3"/>
      <c r="S34" s="121">
        <f>SUM(S29:S33)</f>
        <v>4409</v>
      </c>
      <c r="T34" s="3"/>
      <c r="U34" s="121">
        <f>SUM(U29:U33)</f>
        <v>426</v>
      </c>
      <c r="V34" s="3"/>
      <c r="W34" s="121">
        <f>SUM(W29:W33)</f>
        <v>68</v>
      </c>
    </row>
    <row r="35" spans="2:23" ht="19.5" customHeight="1">
      <c r="B35" s="257"/>
      <c r="C35" s="121"/>
      <c r="E35" s="121"/>
      <c r="G35" s="121"/>
      <c r="I35" s="121"/>
      <c r="K35" s="121"/>
      <c r="L35" s="3"/>
      <c r="M35" s="121"/>
      <c r="N35" s="3"/>
      <c r="O35" s="121"/>
      <c r="P35" s="3"/>
      <c r="Q35" s="121"/>
      <c r="R35" s="3"/>
      <c r="S35" s="121"/>
      <c r="T35" s="3"/>
      <c r="U35" s="121"/>
      <c r="V35" s="3"/>
      <c r="W35" s="121"/>
    </row>
    <row r="36" spans="11:24" ht="19.5" customHeight="1">
      <c r="K36" s="3"/>
      <c r="L36" s="3"/>
      <c r="M36" s="3"/>
      <c r="N36" s="3"/>
      <c r="O36" s="3"/>
      <c r="S36" s="3"/>
      <c r="T36" s="3"/>
      <c r="U36" s="3"/>
      <c r="V36" s="3"/>
      <c r="X36" s="2"/>
    </row>
    <row r="37" spans="11:24" ht="19.5" customHeight="1">
      <c r="K37" s="3"/>
      <c r="L37" s="3"/>
      <c r="M37" s="3"/>
      <c r="N37" s="3"/>
      <c r="O37" s="3"/>
      <c r="S37" s="3"/>
      <c r="T37" s="3"/>
      <c r="U37" s="3"/>
      <c r="V37" s="3"/>
      <c r="X37" s="2"/>
    </row>
    <row r="38" spans="1:24" ht="19.5" customHeight="1">
      <c r="A38" s="1"/>
      <c r="B38" s="1"/>
      <c r="C38" s="184"/>
      <c r="D38" s="185"/>
      <c r="E38" s="893" t="s">
        <v>319</v>
      </c>
      <c r="F38" s="894"/>
      <c r="G38" s="894"/>
      <c r="H38" s="894"/>
      <c r="I38" s="894"/>
      <c r="J38" s="894"/>
      <c r="K38" s="894"/>
      <c r="L38" s="894"/>
      <c r="M38" s="894"/>
      <c r="N38" s="1131"/>
      <c r="O38" s="893" t="s">
        <v>320</v>
      </c>
      <c r="P38" s="894"/>
      <c r="Q38" s="894"/>
      <c r="R38" s="894"/>
      <c r="S38" s="894"/>
      <c r="T38" s="894"/>
      <c r="U38" s="894"/>
      <c r="V38" s="894"/>
      <c r="W38" s="894"/>
      <c r="X38" s="894"/>
    </row>
    <row r="39" spans="1:24" ht="19.5" customHeight="1">
      <c r="A39" s="1132" t="s">
        <v>290</v>
      </c>
      <c r="B39" s="1103"/>
      <c r="C39" s="341" t="s">
        <v>291</v>
      </c>
      <c r="D39" s="108"/>
      <c r="E39" s="342"/>
      <c r="F39" s="108"/>
      <c r="G39" s="893" t="s">
        <v>292</v>
      </c>
      <c r="H39" s="894"/>
      <c r="I39" s="894"/>
      <c r="J39" s="1131"/>
      <c r="K39" s="1133" t="s">
        <v>293</v>
      </c>
      <c r="L39" s="894"/>
      <c r="M39" s="894"/>
      <c r="N39" s="1131"/>
      <c r="O39" s="342"/>
      <c r="P39" s="108"/>
      <c r="Q39" s="893" t="s">
        <v>292</v>
      </c>
      <c r="R39" s="894"/>
      <c r="S39" s="894"/>
      <c r="T39" s="1131"/>
      <c r="U39" s="1133" t="s">
        <v>293</v>
      </c>
      <c r="V39" s="894"/>
      <c r="W39" s="894"/>
      <c r="X39" s="894"/>
    </row>
    <row r="40" spans="1:24" ht="19.5" customHeight="1">
      <c r="A40" s="1135" t="s">
        <v>294</v>
      </c>
      <c r="B40" s="1136"/>
      <c r="C40" s="1137" t="s">
        <v>295</v>
      </c>
      <c r="D40" s="1138"/>
      <c r="E40" s="885" t="s">
        <v>296</v>
      </c>
      <c r="F40" s="886"/>
      <c r="G40" s="876" t="s">
        <v>297</v>
      </c>
      <c r="H40" s="877"/>
      <c r="I40" s="1134" t="s">
        <v>298</v>
      </c>
      <c r="J40" s="889"/>
      <c r="K40" s="1134" t="s">
        <v>299</v>
      </c>
      <c r="L40" s="889"/>
      <c r="M40" s="887" t="s">
        <v>300</v>
      </c>
      <c r="N40" s="889"/>
      <c r="O40" s="885" t="s">
        <v>296</v>
      </c>
      <c r="P40" s="886"/>
      <c r="Q40" s="876" t="s">
        <v>297</v>
      </c>
      <c r="R40" s="877"/>
      <c r="S40" s="1134" t="s">
        <v>298</v>
      </c>
      <c r="T40" s="889"/>
      <c r="U40" s="1134" t="s">
        <v>299</v>
      </c>
      <c r="V40" s="889"/>
      <c r="W40" s="887" t="s">
        <v>300</v>
      </c>
      <c r="X40" s="888"/>
    </row>
    <row r="41" spans="1:24" s="200" customFormat="1" ht="19.5" customHeight="1">
      <c r="A41" s="1036"/>
      <c r="B41" s="1037"/>
      <c r="C41" s="1139"/>
      <c r="D41" s="1140"/>
      <c r="E41" s="1139" t="s">
        <v>301</v>
      </c>
      <c r="F41" s="1140"/>
      <c r="G41" s="1142" t="s">
        <v>302</v>
      </c>
      <c r="H41" s="1143"/>
      <c r="I41" s="1144" t="s">
        <v>303</v>
      </c>
      <c r="J41" s="1145"/>
      <c r="K41" s="1146" t="s">
        <v>304</v>
      </c>
      <c r="L41" s="1147"/>
      <c r="M41" s="1146" t="s">
        <v>305</v>
      </c>
      <c r="N41" s="1147"/>
      <c r="O41" s="1139" t="s">
        <v>301</v>
      </c>
      <c r="P41" s="1140"/>
      <c r="Q41" s="1142" t="s">
        <v>302</v>
      </c>
      <c r="R41" s="1143"/>
      <c r="S41" s="1144" t="s">
        <v>303</v>
      </c>
      <c r="T41" s="1145"/>
      <c r="U41" s="1146" t="s">
        <v>304</v>
      </c>
      <c r="V41" s="1147"/>
      <c r="W41" s="1146" t="s">
        <v>305</v>
      </c>
      <c r="X41" s="1148"/>
    </row>
    <row r="42" spans="1:24" s="183" customFormat="1" ht="19.5" customHeight="1">
      <c r="A42" s="1149">
        <v>1</v>
      </c>
      <c r="B42" s="1149"/>
      <c r="C42" s="1150">
        <v>13</v>
      </c>
      <c r="D42" s="1151"/>
      <c r="E42" s="1150">
        <v>14</v>
      </c>
      <c r="F42" s="1151"/>
      <c r="G42" s="1150">
        <v>15</v>
      </c>
      <c r="H42" s="1151"/>
      <c r="I42" s="1150">
        <v>16</v>
      </c>
      <c r="J42" s="1151"/>
      <c r="K42" s="1150">
        <v>17</v>
      </c>
      <c r="L42" s="1151"/>
      <c r="M42" s="1150">
        <v>18</v>
      </c>
      <c r="N42" s="1151"/>
      <c r="O42" s="1150">
        <v>19</v>
      </c>
      <c r="P42" s="1151"/>
      <c r="Q42" s="1150">
        <v>20</v>
      </c>
      <c r="R42" s="1151"/>
      <c r="S42" s="1150">
        <v>21</v>
      </c>
      <c r="T42" s="1151"/>
      <c r="U42" s="1150">
        <v>22</v>
      </c>
      <c r="V42" s="1151"/>
      <c r="W42" s="1150">
        <v>23</v>
      </c>
      <c r="X42" s="1151"/>
    </row>
    <row r="43" spans="1:24" s="49" customFormat="1" ht="9.75" customHeight="1">
      <c r="A43" s="10"/>
      <c r="B43" s="110"/>
      <c r="C43" s="187"/>
      <c r="D43" s="187"/>
      <c r="E43" s="187"/>
      <c r="F43" s="187"/>
      <c r="G43" s="187"/>
      <c r="H43" s="187"/>
      <c r="I43" s="126"/>
      <c r="J43" s="126"/>
      <c r="K43" s="187"/>
      <c r="L43" s="187"/>
      <c r="M43" s="126"/>
      <c r="N43" s="126"/>
      <c r="O43" s="126"/>
      <c r="P43" s="188"/>
      <c r="Q43" s="126"/>
      <c r="R43" s="188"/>
      <c r="S43" s="126"/>
      <c r="T43" s="126"/>
      <c r="U43" s="126"/>
      <c r="V43" s="126"/>
      <c r="W43" s="126"/>
      <c r="X43" s="111"/>
    </row>
    <row r="44" spans="1:24" ht="21.75" customHeight="1">
      <c r="A44" s="107">
        <v>1999</v>
      </c>
      <c r="B44" s="108"/>
      <c r="C44" s="187">
        <v>13218</v>
      </c>
      <c r="D44" s="187"/>
      <c r="E44" s="187">
        <v>7416</v>
      </c>
      <c r="F44" s="187"/>
      <c r="G44" s="187">
        <v>1517</v>
      </c>
      <c r="H44" s="187"/>
      <c r="I44" s="126">
        <v>5589</v>
      </c>
      <c r="J44" s="126"/>
      <c r="K44" s="187">
        <v>310</v>
      </c>
      <c r="L44" s="187"/>
      <c r="M44" s="187" t="s">
        <v>306</v>
      </c>
      <c r="N44" s="126"/>
      <c r="O44" s="187">
        <v>5802</v>
      </c>
      <c r="P44" s="126"/>
      <c r="Q44" s="126">
        <v>33</v>
      </c>
      <c r="R44" s="188"/>
      <c r="S44" s="126">
        <v>886</v>
      </c>
      <c r="T44" s="43"/>
      <c r="U44" s="126">
        <v>4883</v>
      </c>
      <c r="V44" s="126"/>
      <c r="W44" s="187" t="s">
        <v>306</v>
      </c>
      <c r="X44" s="2"/>
    </row>
    <row r="45" spans="1:24" ht="21.75" customHeight="1">
      <c r="A45" s="107">
        <v>2000</v>
      </c>
      <c r="B45" s="108"/>
      <c r="C45" s="187">
        <v>12012</v>
      </c>
      <c r="D45" s="187"/>
      <c r="E45" s="187">
        <v>7159</v>
      </c>
      <c r="F45" s="187"/>
      <c r="G45" s="187">
        <v>1638</v>
      </c>
      <c r="H45" s="187"/>
      <c r="I45" s="187">
        <v>4871</v>
      </c>
      <c r="J45" s="187"/>
      <c r="K45" s="187">
        <v>587</v>
      </c>
      <c r="L45" s="187"/>
      <c r="M45" s="187">
        <v>63</v>
      </c>
      <c r="N45" s="187"/>
      <c r="O45" s="187">
        <v>4853</v>
      </c>
      <c r="P45" s="187"/>
      <c r="Q45" s="187">
        <v>3</v>
      </c>
      <c r="R45" s="187"/>
      <c r="S45" s="187">
        <v>776</v>
      </c>
      <c r="T45" s="187"/>
      <c r="U45" s="187">
        <v>3758</v>
      </c>
      <c r="V45" s="187"/>
      <c r="W45" s="187">
        <v>316</v>
      </c>
      <c r="X45" s="187"/>
    </row>
    <row r="46" spans="1:24" s="49" customFormat="1" ht="9.75" customHeight="1">
      <c r="A46" s="10"/>
      <c r="B46" s="110"/>
      <c r="C46" s="187"/>
      <c r="D46" s="187"/>
      <c r="E46" s="187"/>
      <c r="F46" s="187"/>
      <c r="G46" s="187"/>
      <c r="H46" s="187"/>
      <c r="I46" s="126"/>
      <c r="J46" s="126"/>
      <c r="K46" s="187"/>
      <c r="L46" s="187"/>
      <c r="M46" s="126"/>
      <c r="N46" s="126"/>
      <c r="O46" s="126"/>
      <c r="P46" s="188"/>
      <c r="Q46" s="126"/>
      <c r="R46" s="188"/>
      <c r="S46" s="126"/>
      <c r="T46" s="126"/>
      <c r="U46" s="126"/>
      <c r="V46" s="126"/>
      <c r="W46" s="126"/>
      <c r="X46" s="111"/>
    </row>
    <row r="47" spans="1:24" ht="21.75" customHeight="1">
      <c r="A47" s="113">
        <v>2000</v>
      </c>
      <c r="B47" s="333" t="s">
        <v>311</v>
      </c>
      <c r="C47" s="187">
        <v>1131</v>
      </c>
      <c r="D47" s="81"/>
      <c r="E47" s="187">
        <v>633</v>
      </c>
      <c r="F47" s="81"/>
      <c r="G47" s="187">
        <v>119</v>
      </c>
      <c r="H47" s="187"/>
      <c r="I47" s="126">
        <v>479</v>
      </c>
      <c r="J47" s="126"/>
      <c r="K47" s="187">
        <v>35</v>
      </c>
      <c r="L47" s="187"/>
      <c r="M47" s="126">
        <v>0</v>
      </c>
      <c r="N47" s="126"/>
      <c r="O47" s="187">
        <v>498</v>
      </c>
      <c r="P47" s="126"/>
      <c r="Q47" s="126">
        <v>0</v>
      </c>
      <c r="R47" s="201"/>
      <c r="S47" s="126">
        <v>43</v>
      </c>
      <c r="T47" s="139"/>
      <c r="U47" s="126">
        <v>422</v>
      </c>
      <c r="V47" s="139"/>
      <c r="W47" s="3">
        <v>33</v>
      </c>
      <c r="X47" s="2"/>
    </row>
    <row r="48" spans="1:24" ht="21.75" customHeight="1">
      <c r="A48" s="113"/>
      <c r="B48" s="333" t="s">
        <v>312</v>
      </c>
      <c r="C48" s="187">
        <v>1130</v>
      </c>
      <c r="D48" s="202"/>
      <c r="E48" s="187">
        <v>663</v>
      </c>
      <c r="F48" s="202"/>
      <c r="G48" s="187">
        <v>165</v>
      </c>
      <c r="H48" s="187"/>
      <c r="I48" s="126">
        <v>441</v>
      </c>
      <c r="J48" s="126"/>
      <c r="K48" s="187">
        <v>55</v>
      </c>
      <c r="L48" s="187"/>
      <c r="M48" s="126">
        <v>2</v>
      </c>
      <c r="N48" s="126"/>
      <c r="O48" s="187">
        <v>467</v>
      </c>
      <c r="P48" s="126"/>
      <c r="Q48" s="126">
        <v>0</v>
      </c>
      <c r="R48" s="203"/>
      <c r="S48" s="126">
        <v>86</v>
      </c>
      <c r="T48" s="43"/>
      <c r="U48" s="126">
        <v>356</v>
      </c>
      <c r="V48" s="43"/>
      <c r="W48" s="3">
        <v>25</v>
      </c>
      <c r="X48" s="2"/>
    </row>
    <row r="49" spans="1:24" ht="21.75" customHeight="1">
      <c r="A49" s="113"/>
      <c r="B49" s="334" t="s">
        <v>313</v>
      </c>
      <c r="C49" s="187">
        <v>1101</v>
      </c>
      <c r="D49" s="187"/>
      <c r="E49" s="187">
        <v>678</v>
      </c>
      <c r="F49" s="187"/>
      <c r="G49" s="187">
        <v>110</v>
      </c>
      <c r="H49" s="187"/>
      <c r="I49" s="126">
        <v>540</v>
      </c>
      <c r="J49" s="126"/>
      <c r="K49" s="187">
        <v>28</v>
      </c>
      <c r="L49" s="187"/>
      <c r="M49" s="126">
        <v>0</v>
      </c>
      <c r="N49" s="126"/>
      <c r="O49" s="187">
        <v>423</v>
      </c>
      <c r="P49" s="126"/>
      <c r="Q49" s="126">
        <v>3</v>
      </c>
      <c r="R49" s="188"/>
      <c r="S49" s="126">
        <v>59</v>
      </c>
      <c r="T49" s="43"/>
      <c r="U49" s="126">
        <v>272</v>
      </c>
      <c r="V49" s="126"/>
      <c r="W49" s="3">
        <v>89</v>
      </c>
      <c r="X49" s="2"/>
    </row>
    <row r="50" spans="1:24" ht="21.75" customHeight="1">
      <c r="A50" s="113"/>
      <c r="B50" s="334" t="s">
        <v>314</v>
      </c>
      <c r="C50" s="187">
        <v>1026</v>
      </c>
      <c r="D50" s="187"/>
      <c r="E50" s="187">
        <v>614</v>
      </c>
      <c r="F50" s="187"/>
      <c r="G50" s="187">
        <v>152</v>
      </c>
      <c r="H50" s="187"/>
      <c r="I50" s="126">
        <v>370</v>
      </c>
      <c r="J50" s="126"/>
      <c r="K50" s="187">
        <v>91</v>
      </c>
      <c r="L50" s="187"/>
      <c r="M50" s="126">
        <v>1</v>
      </c>
      <c r="N50" s="126"/>
      <c r="O50" s="187">
        <v>412</v>
      </c>
      <c r="P50" s="126"/>
      <c r="Q50" s="126">
        <v>0</v>
      </c>
      <c r="R50" s="188"/>
      <c r="S50" s="126">
        <v>81</v>
      </c>
      <c r="T50" s="43"/>
      <c r="U50" s="126">
        <v>275</v>
      </c>
      <c r="V50" s="126"/>
      <c r="W50" s="3">
        <v>56</v>
      </c>
      <c r="X50" s="2"/>
    </row>
    <row r="51" spans="1:24" ht="21.75" customHeight="1">
      <c r="A51" s="113"/>
      <c r="B51" s="335" t="s">
        <v>315</v>
      </c>
      <c r="C51" s="187">
        <v>1292</v>
      </c>
      <c r="D51" s="187"/>
      <c r="E51" s="187">
        <v>768</v>
      </c>
      <c r="F51" s="187"/>
      <c r="G51" s="187">
        <v>164</v>
      </c>
      <c r="H51" s="187"/>
      <c r="I51" s="126">
        <v>536</v>
      </c>
      <c r="J51" s="126"/>
      <c r="K51" s="187">
        <v>68</v>
      </c>
      <c r="L51" s="187"/>
      <c r="M51" s="126">
        <v>0</v>
      </c>
      <c r="N51" s="126"/>
      <c r="O51" s="187">
        <v>524</v>
      </c>
      <c r="P51" s="126"/>
      <c r="Q51" s="126">
        <v>0</v>
      </c>
      <c r="R51" s="188"/>
      <c r="S51" s="126">
        <v>57</v>
      </c>
      <c r="T51" s="43"/>
      <c r="U51" s="126">
        <v>427</v>
      </c>
      <c r="V51" s="126"/>
      <c r="W51" s="3">
        <v>40</v>
      </c>
      <c r="X51" s="2"/>
    </row>
    <row r="52" spans="1:24" ht="21.75" customHeight="1">
      <c r="A52" s="113"/>
      <c r="B52" s="335" t="s">
        <v>316</v>
      </c>
      <c r="C52" s="187">
        <v>1069</v>
      </c>
      <c r="D52" s="187"/>
      <c r="E52" s="187">
        <v>664</v>
      </c>
      <c r="F52" s="187"/>
      <c r="G52" s="187">
        <v>176</v>
      </c>
      <c r="H52" s="187"/>
      <c r="I52" s="126">
        <v>445</v>
      </c>
      <c r="J52" s="126"/>
      <c r="K52" s="187">
        <v>43</v>
      </c>
      <c r="L52" s="187"/>
      <c r="M52" s="126">
        <v>0</v>
      </c>
      <c r="N52" s="126"/>
      <c r="O52" s="187">
        <v>405</v>
      </c>
      <c r="P52" s="126"/>
      <c r="Q52" s="126">
        <v>0</v>
      </c>
      <c r="R52" s="188"/>
      <c r="S52" s="126">
        <v>55</v>
      </c>
      <c r="T52" s="43"/>
      <c r="U52" s="126">
        <v>340</v>
      </c>
      <c r="V52" s="126"/>
      <c r="W52" s="3">
        <v>10</v>
      </c>
      <c r="X52" s="2"/>
    </row>
    <row r="53" spans="1:24" ht="21.75" customHeight="1">
      <c r="A53" s="113"/>
      <c r="B53" s="335" t="s">
        <v>317</v>
      </c>
      <c r="C53" s="187">
        <v>819</v>
      </c>
      <c r="D53" s="187"/>
      <c r="E53" s="187">
        <v>508</v>
      </c>
      <c r="F53" s="187"/>
      <c r="G53" s="187">
        <v>164</v>
      </c>
      <c r="H53" s="187"/>
      <c r="I53" s="126">
        <v>281</v>
      </c>
      <c r="J53" s="126"/>
      <c r="K53" s="187">
        <v>36</v>
      </c>
      <c r="L53" s="187"/>
      <c r="M53" s="126">
        <v>27</v>
      </c>
      <c r="N53" s="126"/>
      <c r="O53" s="187">
        <v>311</v>
      </c>
      <c r="P53" s="126"/>
      <c r="Q53" s="126">
        <v>0</v>
      </c>
      <c r="R53" s="188"/>
      <c r="S53" s="126">
        <v>33</v>
      </c>
      <c r="T53" s="126"/>
      <c r="U53" s="126">
        <v>269</v>
      </c>
      <c r="V53" s="126"/>
      <c r="W53" s="3">
        <v>9</v>
      </c>
      <c r="X53" s="2"/>
    </row>
    <row r="54" spans="1:24" ht="21.75" customHeight="1">
      <c r="A54" s="113"/>
      <c r="B54" s="335" t="s">
        <v>318</v>
      </c>
      <c r="C54" s="187">
        <v>1311</v>
      </c>
      <c r="D54" s="187"/>
      <c r="E54" s="187">
        <v>774</v>
      </c>
      <c r="F54" s="187"/>
      <c r="G54" s="187">
        <v>178</v>
      </c>
      <c r="H54" s="187"/>
      <c r="I54" s="126">
        <v>495</v>
      </c>
      <c r="J54" s="126"/>
      <c r="K54" s="187">
        <v>69</v>
      </c>
      <c r="L54" s="187"/>
      <c r="M54" s="126">
        <v>32</v>
      </c>
      <c r="N54" s="126"/>
      <c r="O54" s="187">
        <v>537</v>
      </c>
      <c r="P54" s="126"/>
      <c r="Q54" s="126">
        <v>0</v>
      </c>
      <c r="R54" s="188"/>
      <c r="S54" s="126">
        <v>80</v>
      </c>
      <c r="T54" s="43"/>
      <c r="U54" s="126">
        <v>436</v>
      </c>
      <c r="V54" s="126"/>
      <c r="W54" s="3">
        <v>21</v>
      </c>
      <c r="X54" s="2"/>
    </row>
    <row r="55" spans="1:24" s="49" customFormat="1" ht="9.75" customHeight="1">
      <c r="A55" s="10"/>
      <c r="B55" s="110"/>
      <c r="C55" s="187"/>
      <c r="D55" s="187"/>
      <c r="E55" s="187"/>
      <c r="F55" s="187"/>
      <c r="G55" s="187"/>
      <c r="H55" s="187"/>
      <c r="I55" s="126"/>
      <c r="J55" s="126"/>
      <c r="K55" s="187"/>
      <c r="L55" s="187"/>
      <c r="M55" s="126"/>
      <c r="N55" s="126"/>
      <c r="O55" s="126"/>
      <c r="P55" s="188"/>
      <c r="Q55" s="126"/>
      <c r="R55" s="188"/>
      <c r="S55" s="126"/>
      <c r="T55" s="126"/>
      <c r="U55" s="126"/>
      <c r="V55" s="126"/>
      <c r="W55" s="126"/>
      <c r="X55" s="111"/>
    </row>
    <row r="56" spans="1:24" ht="21.75" customHeight="1">
      <c r="A56" s="3">
        <v>2001</v>
      </c>
      <c r="B56" s="332" t="s">
        <v>307</v>
      </c>
      <c r="C56" s="187">
        <v>602</v>
      </c>
      <c r="D56" s="187"/>
      <c r="E56" s="187">
        <v>342</v>
      </c>
      <c r="F56" s="187"/>
      <c r="G56" s="187">
        <v>97</v>
      </c>
      <c r="H56" s="187"/>
      <c r="I56" s="126">
        <v>210</v>
      </c>
      <c r="J56" s="126"/>
      <c r="K56" s="187">
        <v>25</v>
      </c>
      <c r="L56" s="187"/>
      <c r="M56" s="126">
        <v>10</v>
      </c>
      <c r="N56" s="126"/>
      <c r="O56" s="187">
        <v>260</v>
      </c>
      <c r="P56" s="126"/>
      <c r="Q56" s="126">
        <v>0</v>
      </c>
      <c r="R56" s="188"/>
      <c r="S56" s="126">
        <v>37</v>
      </c>
      <c r="T56" s="126"/>
      <c r="U56" s="126">
        <v>214</v>
      </c>
      <c r="V56" s="126"/>
      <c r="W56" s="3">
        <v>9</v>
      </c>
      <c r="X56" s="2"/>
    </row>
    <row r="57" spans="1:23" ht="21.75" customHeight="1">
      <c r="A57" s="113"/>
      <c r="B57" s="343" t="s">
        <v>154</v>
      </c>
      <c r="C57" s="218">
        <f>E57+O57</f>
        <v>862</v>
      </c>
      <c r="D57" s="212"/>
      <c r="E57" s="212">
        <f>SUM(G57:M57)</f>
        <v>470</v>
      </c>
      <c r="F57" s="212"/>
      <c r="G57" s="212">
        <f>49+55</f>
        <v>104</v>
      </c>
      <c r="H57" s="212"/>
      <c r="I57" s="212">
        <f>236+105</f>
        <v>341</v>
      </c>
      <c r="J57" s="212"/>
      <c r="K57" s="212">
        <f>4+12</f>
        <v>16</v>
      </c>
      <c r="L57" s="212"/>
      <c r="M57" s="212">
        <v>9</v>
      </c>
      <c r="N57" s="212"/>
      <c r="O57" s="212">
        <f>SUM(Q57:W57)</f>
        <v>392</v>
      </c>
      <c r="P57" s="212"/>
      <c r="Q57" s="126">
        <v>0</v>
      </c>
      <c r="R57" s="212"/>
      <c r="S57" s="212">
        <v>38</v>
      </c>
      <c r="T57" s="212"/>
      <c r="U57" s="3">
        <f>208+131</f>
        <v>339</v>
      </c>
      <c r="V57" s="3"/>
      <c r="W57" s="3">
        <v>15</v>
      </c>
    </row>
    <row r="58" spans="1:23" ht="21.75" customHeight="1">
      <c r="A58" s="113"/>
      <c r="B58" s="343" t="s">
        <v>155</v>
      </c>
      <c r="C58" s="218">
        <f>E58+O58</f>
        <v>980</v>
      </c>
      <c r="D58" s="212"/>
      <c r="E58" s="212">
        <f>SUM(G58:M58)</f>
        <v>533</v>
      </c>
      <c r="F58" s="212"/>
      <c r="G58" s="212">
        <f>71+42</f>
        <v>113</v>
      </c>
      <c r="H58" s="212"/>
      <c r="I58" s="212">
        <f>183+108</f>
        <v>291</v>
      </c>
      <c r="J58" s="212"/>
      <c r="K58" s="212">
        <f>33+69</f>
        <v>102</v>
      </c>
      <c r="L58" s="212"/>
      <c r="M58" s="212">
        <v>27</v>
      </c>
      <c r="N58" s="212"/>
      <c r="O58" s="212">
        <f>SUM(Q58:W58)</f>
        <v>447</v>
      </c>
      <c r="P58" s="212"/>
      <c r="Q58" s="126">
        <v>0</v>
      </c>
      <c r="R58" s="212"/>
      <c r="S58" s="212">
        <f>36+55</f>
        <v>91</v>
      </c>
      <c r="T58" s="212"/>
      <c r="U58" s="3">
        <f>249+98</f>
        <v>347</v>
      </c>
      <c r="V58" s="3"/>
      <c r="W58" s="3">
        <v>9</v>
      </c>
    </row>
    <row r="59" spans="1:23" ht="21.75" customHeight="1">
      <c r="A59" s="113"/>
      <c r="B59" s="333" t="s">
        <v>310</v>
      </c>
      <c r="C59" s="218">
        <f>E59+O59</f>
        <v>933</v>
      </c>
      <c r="D59" s="212"/>
      <c r="E59" s="212">
        <f>SUM(G59:M59)</f>
        <v>489</v>
      </c>
      <c r="F59" s="212"/>
      <c r="G59" s="212">
        <v>135</v>
      </c>
      <c r="H59" s="212"/>
      <c r="I59" s="212">
        <v>250</v>
      </c>
      <c r="J59" s="212"/>
      <c r="K59" s="212">
        <v>81</v>
      </c>
      <c r="L59" s="212"/>
      <c r="M59" s="212">
        <v>23</v>
      </c>
      <c r="N59" s="212"/>
      <c r="O59" s="212">
        <f>SUM(Q59:W59)</f>
        <v>444</v>
      </c>
      <c r="P59" s="212"/>
      <c r="Q59" s="126">
        <v>0</v>
      </c>
      <c r="R59" s="212"/>
      <c r="S59" s="212">
        <v>147</v>
      </c>
      <c r="T59" s="212"/>
      <c r="U59" s="3">
        <v>275</v>
      </c>
      <c r="V59" s="3"/>
      <c r="W59" s="3">
        <v>22</v>
      </c>
    </row>
    <row r="60" spans="1:23" ht="21.75" customHeight="1">
      <c r="A60" s="113"/>
      <c r="B60" s="333" t="s">
        <v>311</v>
      </c>
      <c r="C60" s="218">
        <f>E60+O60</f>
        <v>694</v>
      </c>
      <c r="D60" s="212"/>
      <c r="E60" s="212">
        <f>SUM(G60:M60)</f>
        <v>365</v>
      </c>
      <c r="F60" s="212"/>
      <c r="G60" s="212">
        <v>104</v>
      </c>
      <c r="H60" s="212"/>
      <c r="I60" s="212">
        <v>158</v>
      </c>
      <c r="J60" s="212"/>
      <c r="K60" s="212">
        <v>103</v>
      </c>
      <c r="L60" s="212"/>
      <c r="M60" s="212">
        <v>0</v>
      </c>
      <c r="N60" s="212"/>
      <c r="O60" s="212">
        <f>SUM(Q60:W60)</f>
        <v>329</v>
      </c>
      <c r="P60" s="212"/>
      <c r="Q60" s="126">
        <v>2</v>
      </c>
      <c r="R60" s="212"/>
      <c r="S60" s="212">
        <v>133</v>
      </c>
      <c r="T60" s="212"/>
      <c r="U60" s="3">
        <v>188</v>
      </c>
      <c r="V60" s="3"/>
      <c r="W60" s="3">
        <v>6</v>
      </c>
    </row>
    <row r="61" spans="2:23" ht="21.75" customHeight="1">
      <c r="B61" s="80" t="s">
        <v>621</v>
      </c>
      <c r="C61" s="121">
        <f>SUM(C56:C60)</f>
        <v>4071</v>
      </c>
      <c r="E61" s="121">
        <f>SUM(E56:E60)</f>
        <v>2199</v>
      </c>
      <c r="G61" s="121">
        <f>SUM(G56:G60)</f>
        <v>553</v>
      </c>
      <c r="I61" s="121">
        <f>SUM(I56:I60)</f>
        <v>1250</v>
      </c>
      <c r="K61" s="121">
        <f>SUM(K56:K60)</f>
        <v>327</v>
      </c>
      <c r="L61" s="3"/>
      <c r="M61" s="121">
        <f>SUM(M56:M60)</f>
        <v>69</v>
      </c>
      <c r="N61" s="3"/>
      <c r="O61" s="121">
        <f>SUM(O56:O60)</f>
        <v>1872</v>
      </c>
      <c r="P61" s="3"/>
      <c r="Q61" s="121">
        <f>SUM(Q56:Q60)</f>
        <v>2</v>
      </c>
      <c r="R61" s="3"/>
      <c r="S61" s="121">
        <f>SUM(S56:S60)</f>
        <v>446</v>
      </c>
      <c r="T61" s="3"/>
      <c r="U61" s="121">
        <f>SUM(U56:U60)</f>
        <v>1363</v>
      </c>
      <c r="V61" s="3"/>
      <c r="W61" s="121">
        <f>SUM(W56:W60)</f>
        <v>61</v>
      </c>
    </row>
    <row r="62" spans="1:24" s="49" customFormat="1" ht="9.75" customHeight="1">
      <c r="A62" s="159"/>
      <c r="B62" s="204"/>
      <c r="C62" s="205"/>
      <c r="D62" s="205"/>
      <c r="E62" s="205"/>
      <c r="F62" s="205"/>
      <c r="G62" s="205"/>
      <c r="H62" s="205"/>
      <c r="I62" s="155"/>
      <c r="J62" s="155"/>
      <c r="K62" s="205"/>
      <c r="L62" s="205"/>
      <c r="M62" s="155"/>
      <c r="N62" s="155"/>
      <c r="O62" s="155"/>
      <c r="P62" s="206"/>
      <c r="Q62" s="155"/>
      <c r="R62" s="206"/>
      <c r="S62" s="155"/>
      <c r="T62" s="155"/>
      <c r="U62" s="155"/>
      <c r="V62" s="155"/>
      <c r="W62" s="155"/>
      <c r="X62" s="160"/>
    </row>
    <row r="63" spans="1:22" s="270" customFormat="1" ht="15.75">
      <c r="A63" s="271" t="s">
        <v>321</v>
      </c>
      <c r="B63" s="268" t="s">
        <v>322</v>
      </c>
      <c r="C63" s="174"/>
      <c r="D63" s="174"/>
      <c r="E63" s="174"/>
      <c r="F63" s="174"/>
      <c r="G63" s="174"/>
      <c r="H63" s="174"/>
      <c r="I63" s="174"/>
      <c r="J63" s="174"/>
      <c r="K63" s="174"/>
      <c r="L63" s="174"/>
      <c r="M63" s="174"/>
      <c r="N63" s="174"/>
      <c r="O63" s="174"/>
      <c r="P63" s="174"/>
      <c r="Q63" s="174"/>
      <c r="R63" s="269"/>
      <c r="S63" s="174"/>
      <c r="T63" s="174"/>
      <c r="U63" s="174"/>
      <c r="V63" s="174"/>
    </row>
    <row r="64" spans="1:22" s="270" customFormat="1" ht="15">
      <c r="A64" s="271"/>
      <c r="B64" s="174" t="s">
        <v>323</v>
      </c>
      <c r="C64" s="174"/>
      <c r="D64" s="174"/>
      <c r="E64" s="174"/>
      <c r="F64" s="174"/>
      <c r="G64" s="174"/>
      <c r="H64" s="174"/>
      <c r="I64" s="174"/>
      <c r="J64" s="174"/>
      <c r="K64" s="174"/>
      <c r="L64" s="174"/>
      <c r="M64" s="174"/>
      <c r="N64" s="174"/>
      <c r="O64" s="174"/>
      <c r="P64" s="174"/>
      <c r="Q64" s="174"/>
      <c r="R64" s="269"/>
      <c r="S64" s="174"/>
      <c r="T64" s="174"/>
      <c r="U64" s="174"/>
      <c r="V64" s="174"/>
    </row>
    <row r="65" spans="1:22" s="270" customFormat="1" ht="15.75">
      <c r="A65" s="272" t="s">
        <v>324</v>
      </c>
      <c r="B65" s="273" t="s">
        <v>325</v>
      </c>
      <c r="E65" s="276">
        <v>0</v>
      </c>
      <c r="F65" s="105" t="s">
        <v>327</v>
      </c>
      <c r="R65" s="274"/>
      <c r="S65" s="274"/>
      <c r="T65" s="274"/>
      <c r="U65" s="274"/>
      <c r="V65" s="274"/>
    </row>
    <row r="66" spans="1:22" s="270" customFormat="1" ht="15">
      <c r="A66" s="275"/>
      <c r="B66" s="275" t="s">
        <v>326</v>
      </c>
      <c r="F66" s="270" t="s">
        <v>328</v>
      </c>
      <c r="R66" s="274"/>
      <c r="S66" s="274"/>
      <c r="T66" s="274"/>
      <c r="U66" s="274"/>
      <c r="V66" s="274"/>
    </row>
    <row r="67" spans="18:22" s="270" customFormat="1" ht="15">
      <c r="R67" s="274"/>
      <c r="S67" s="274"/>
      <c r="T67" s="274"/>
      <c r="U67" s="274"/>
      <c r="V67" s="274"/>
    </row>
    <row r="68" spans="18:22" s="270" customFormat="1" ht="15">
      <c r="R68" s="274"/>
      <c r="S68" s="274"/>
      <c r="T68" s="274"/>
      <c r="U68" s="274"/>
      <c r="V68" s="274"/>
    </row>
    <row r="69" spans="11:22" s="16" customFormat="1" ht="18" customHeight="1">
      <c r="K69" s="208"/>
      <c r="L69" s="208"/>
      <c r="M69" s="208"/>
      <c r="N69" s="208"/>
      <c r="O69" s="208"/>
      <c r="P69" s="208"/>
      <c r="R69" s="208"/>
      <c r="S69" s="208"/>
      <c r="T69" s="208"/>
      <c r="U69" s="208"/>
      <c r="V69" s="208"/>
    </row>
  </sheetData>
  <mergeCells count="86">
    <mergeCell ref="Q42:R42"/>
    <mergeCell ref="S42:T42"/>
    <mergeCell ref="U42:V42"/>
    <mergeCell ref="W42:X42"/>
    <mergeCell ref="I42:J42"/>
    <mergeCell ref="K42:L42"/>
    <mergeCell ref="M42:N42"/>
    <mergeCell ref="O42:P42"/>
    <mergeCell ref="A42:B42"/>
    <mergeCell ref="C42:D42"/>
    <mergeCell ref="E42:F42"/>
    <mergeCell ref="G42:H42"/>
    <mergeCell ref="Q41:R41"/>
    <mergeCell ref="S41:T41"/>
    <mergeCell ref="U41:V41"/>
    <mergeCell ref="W41:X41"/>
    <mergeCell ref="I41:J41"/>
    <mergeCell ref="K41:L41"/>
    <mergeCell ref="M41:N41"/>
    <mergeCell ref="O41:P41"/>
    <mergeCell ref="A41:B41"/>
    <mergeCell ref="C41:D41"/>
    <mergeCell ref="E41:F41"/>
    <mergeCell ref="G41:H41"/>
    <mergeCell ref="Q40:R40"/>
    <mergeCell ref="S40:T40"/>
    <mergeCell ref="U40:V40"/>
    <mergeCell ref="W40:X40"/>
    <mergeCell ref="I40:J40"/>
    <mergeCell ref="K40:L40"/>
    <mergeCell ref="M40:N40"/>
    <mergeCell ref="O40:P40"/>
    <mergeCell ref="A40:B40"/>
    <mergeCell ref="C40:D40"/>
    <mergeCell ref="E40:F40"/>
    <mergeCell ref="G40:H40"/>
    <mergeCell ref="Q15:R15"/>
    <mergeCell ref="S15:T15"/>
    <mergeCell ref="U15:V15"/>
    <mergeCell ref="W15:X15"/>
    <mergeCell ref="I15:J15"/>
    <mergeCell ref="K15:L15"/>
    <mergeCell ref="M15:N15"/>
    <mergeCell ref="O15:P15"/>
    <mergeCell ref="A15:B15"/>
    <mergeCell ref="C15:D15"/>
    <mergeCell ref="E15:F15"/>
    <mergeCell ref="G15:H15"/>
    <mergeCell ref="Q14:R14"/>
    <mergeCell ref="S14:T14"/>
    <mergeCell ref="U14:V14"/>
    <mergeCell ref="W14:X14"/>
    <mergeCell ref="I14:J14"/>
    <mergeCell ref="K14:L14"/>
    <mergeCell ref="M14:N14"/>
    <mergeCell ref="O14:P14"/>
    <mergeCell ref="A14:B14"/>
    <mergeCell ref="C14:D14"/>
    <mergeCell ref="E14:F14"/>
    <mergeCell ref="G14:H14"/>
    <mergeCell ref="E11:N11"/>
    <mergeCell ref="O11:W11"/>
    <mergeCell ref="A12:B12"/>
    <mergeCell ref="G12:J12"/>
    <mergeCell ref="K12:N12"/>
    <mergeCell ref="Q12:T12"/>
    <mergeCell ref="U12:X12"/>
    <mergeCell ref="A13:B13"/>
    <mergeCell ref="C13:D13"/>
    <mergeCell ref="E13:F13"/>
    <mergeCell ref="G13:H13"/>
    <mergeCell ref="I13:J13"/>
    <mergeCell ref="K13:L13"/>
    <mergeCell ref="M13:N13"/>
    <mergeCell ref="O13:P13"/>
    <mergeCell ref="Q13:R13"/>
    <mergeCell ref="S13:T13"/>
    <mergeCell ref="U13:V13"/>
    <mergeCell ref="W13:X13"/>
    <mergeCell ref="E38:N38"/>
    <mergeCell ref="O38:X38"/>
    <mergeCell ref="A39:B39"/>
    <mergeCell ref="G39:J39"/>
    <mergeCell ref="K39:N39"/>
    <mergeCell ref="Q39:T39"/>
    <mergeCell ref="U39:X39"/>
  </mergeCells>
  <printOptions/>
  <pageMargins left="0.7480314960629921" right="0.7480314960629921" top="0.3937007874015748" bottom="0.3937007874015748" header="0.3937007874015748" footer="0.3937007874015748"/>
  <pageSetup fitToHeight="1" fitToWidth="1" horizontalDpi="300" verticalDpi="300" orientation="portrait" paperSize="9" scale="52" r:id="rId1"/>
</worksheet>
</file>

<file path=xl/worksheets/sheet15.xml><?xml version="1.0" encoding="utf-8"?>
<worksheet xmlns="http://schemas.openxmlformats.org/spreadsheetml/2006/main" xmlns:r="http://schemas.openxmlformats.org/officeDocument/2006/relationships">
  <sheetPr>
    <pageSetUpPr fitToPage="1"/>
  </sheetPr>
  <dimension ref="A1:R38"/>
  <sheetViews>
    <sheetView showGridLines="0" zoomScale="80" zoomScaleNormal="80" workbookViewId="0" topLeftCell="A1">
      <selection activeCell="A4" sqref="A4"/>
    </sheetView>
  </sheetViews>
  <sheetFormatPr defaultColWidth="9.00390625" defaultRowHeight="16.5"/>
  <cols>
    <col min="2" max="2" width="19.125" style="0" customWidth="1"/>
    <col min="3" max="3" width="9.625" style="0" customWidth="1"/>
    <col min="4" max="4" width="2.625" style="0" customWidth="1"/>
    <col min="5" max="5" width="9.625" style="0" customWidth="1"/>
    <col min="6" max="6" width="2.625" style="0" customWidth="1"/>
    <col min="7" max="7" width="9.625" style="0" customWidth="1"/>
    <col min="8" max="8" width="2.625" style="0" customWidth="1"/>
    <col min="9" max="9" width="9.625" style="0" customWidth="1"/>
    <col min="10" max="10" width="2.625" style="0" customWidth="1"/>
    <col min="11" max="11" width="9.625" style="0" customWidth="1"/>
    <col min="12" max="12" width="2.625" style="0" customWidth="1"/>
    <col min="13" max="13" width="9.625" style="0" customWidth="1"/>
    <col min="14" max="14" width="2.625" style="0" customWidth="1"/>
    <col min="15" max="15" width="9.625" style="0" customWidth="1"/>
    <col min="16" max="16" width="2.625" style="0" customWidth="1"/>
    <col min="17" max="17" width="9.625" style="0" customWidth="1"/>
    <col min="18" max="18" width="2.625" style="241" customWidth="1"/>
  </cols>
  <sheetData>
    <row r="1" spans="1:15" s="111" customFormat="1" ht="16.5" customHeight="1">
      <c r="A1" s="10"/>
      <c r="O1" s="158"/>
    </row>
    <row r="2" spans="1:18" s="111" customFormat="1" ht="19.5">
      <c r="A2" s="629" t="s">
        <v>748</v>
      </c>
      <c r="O2" s="158"/>
      <c r="R2" s="651" t="s">
        <v>234</v>
      </c>
    </row>
    <row r="3" spans="1:18" s="111" customFormat="1" ht="16.5" customHeight="1">
      <c r="A3" s="222" t="s">
        <v>747</v>
      </c>
      <c r="B3" s="160"/>
      <c r="C3" s="160"/>
      <c r="D3" s="160"/>
      <c r="E3" s="160"/>
      <c r="F3" s="160"/>
      <c r="G3" s="160"/>
      <c r="H3" s="160"/>
      <c r="I3" s="160"/>
      <c r="J3" s="160"/>
      <c r="K3" s="160"/>
      <c r="L3" s="160"/>
      <c r="M3" s="160"/>
      <c r="N3" s="160"/>
      <c r="O3" s="161"/>
      <c r="P3" s="160"/>
      <c r="Q3" s="160"/>
      <c r="R3" s="652" t="s">
        <v>215</v>
      </c>
    </row>
    <row r="4" s="111" customFormat="1" ht="16.5" customHeight="1"/>
    <row r="5" s="241" customFormat="1" ht="16.5"/>
    <row r="7" spans="1:18" s="3" customFormat="1" ht="20.25">
      <c r="A7" s="219" t="s">
        <v>191</v>
      </c>
      <c r="R7" s="2"/>
    </row>
    <row r="8" spans="1:18" s="3" customFormat="1" ht="18.75">
      <c r="A8" s="220" t="s">
        <v>192</v>
      </c>
      <c r="R8" s="2"/>
    </row>
    <row r="9" spans="1:18" s="3" customFormat="1" ht="18.75">
      <c r="A9" s="220"/>
      <c r="R9" s="2"/>
    </row>
    <row r="10" spans="1:18" s="128" customFormat="1" ht="18.75" customHeight="1">
      <c r="A10" s="209" t="s">
        <v>258</v>
      </c>
      <c r="B10" s="221" t="s">
        <v>193</v>
      </c>
      <c r="R10" s="244"/>
    </row>
    <row r="11" spans="1:18" s="128" customFormat="1" ht="18.75" customHeight="1">
      <c r="A11" s="116" t="s">
        <v>178</v>
      </c>
      <c r="B11" s="209" t="s">
        <v>194</v>
      </c>
      <c r="R11" s="244"/>
    </row>
    <row r="12" spans="1:18" s="128" customFormat="1" ht="18.75" customHeight="1">
      <c r="A12" s="116"/>
      <c r="B12" s="209"/>
      <c r="R12" s="244"/>
    </row>
    <row r="13" spans="1:18" s="3" customFormat="1" ht="18.75" customHeight="1">
      <c r="A13" s="222"/>
      <c r="B13" s="223"/>
      <c r="R13" s="245" t="s">
        <v>235</v>
      </c>
    </row>
    <row r="14" spans="1:18" s="3" customFormat="1" ht="18.75" customHeight="1">
      <c r="A14" s="1152" t="s">
        <v>195</v>
      </c>
      <c r="B14" s="1152"/>
      <c r="C14" s="184"/>
      <c r="D14" s="185"/>
      <c r="E14" s="1159" t="s">
        <v>196</v>
      </c>
      <c r="F14" s="1159"/>
      <c r="G14" s="1159"/>
      <c r="H14" s="1159"/>
      <c r="I14" s="1159"/>
      <c r="J14" s="1160"/>
      <c r="K14" s="1164" t="s">
        <v>197</v>
      </c>
      <c r="L14" s="1165"/>
      <c r="M14" s="1165"/>
      <c r="N14" s="1165"/>
      <c r="O14" s="1165"/>
      <c r="P14" s="1165"/>
      <c r="Q14" s="119"/>
      <c r="R14" s="243"/>
    </row>
    <row r="15" spans="1:18" s="3" customFormat="1" ht="18.75" customHeight="1">
      <c r="A15" s="1153"/>
      <c r="B15" s="1153"/>
      <c r="C15" s="1155" t="s">
        <v>190</v>
      </c>
      <c r="D15" s="1156"/>
      <c r="E15" s="1161" t="s">
        <v>198</v>
      </c>
      <c r="F15" s="1162"/>
      <c r="G15" s="1157" t="s">
        <v>199</v>
      </c>
      <c r="H15" s="1157"/>
      <c r="I15" s="1157" t="s">
        <v>200</v>
      </c>
      <c r="J15" s="1157"/>
      <c r="K15" s="1161" t="s">
        <v>198</v>
      </c>
      <c r="L15" s="1162"/>
      <c r="M15" s="1157" t="s">
        <v>199</v>
      </c>
      <c r="N15" s="1157"/>
      <c r="O15" s="1157" t="s">
        <v>200</v>
      </c>
      <c r="P15" s="1157"/>
      <c r="Q15" s="1155" t="s">
        <v>201</v>
      </c>
      <c r="R15" s="1166"/>
    </row>
    <row r="16" spans="1:18" s="3" customFormat="1" ht="18.75" customHeight="1">
      <c r="A16" s="1154"/>
      <c r="B16" s="1154"/>
      <c r="C16" s="1142" t="s">
        <v>182</v>
      </c>
      <c r="D16" s="1143"/>
      <c r="E16" s="1163" t="s">
        <v>202</v>
      </c>
      <c r="F16" s="1143"/>
      <c r="G16" s="1158" t="s">
        <v>203</v>
      </c>
      <c r="H16" s="1158"/>
      <c r="I16" s="1158" t="s">
        <v>204</v>
      </c>
      <c r="J16" s="1158"/>
      <c r="K16" s="1142" t="s">
        <v>202</v>
      </c>
      <c r="L16" s="1143"/>
      <c r="M16" s="1158" t="s">
        <v>203</v>
      </c>
      <c r="N16" s="1158"/>
      <c r="O16" s="1158" t="s">
        <v>204</v>
      </c>
      <c r="P16" s="1142"/>
      <c r="Q16" s="1142" t="s">
        <v>205</v>
      </c>
      <c r="R16" s="1163"/>
    </row>
    <row r="17" spans="1:18" s="3" customFormat="1" ht="15.75" customHeight="1">
      <c r="A17" s="894">
        <v>1</v>
      </c>
      <c r="B17" s="1131"/>
      <c r="C17" s="901">
        <v>2</v>
      </c>
      <c r="D17" s="1131"/>
      <c r="E17" s="901">
        <v>3</v>
      </c>
      <c r="F17" s="1131"/>
      <c r="G17" s="901">
        <v>4</v>
      </c>
      <c r="H17" s="1131"/>
      <c r="I17" s="901">
        <v>5</v>
      </c>
      <c r="J17" s="1131"/>
      <c r="K17" s="901">
        <v>6</v>
      </c>
      <c r="L17" s="1131"/>
      <c r="M17" s="901">
        <v>7</v>
      </c>
      <c r="N17" s="1131"/>
      <c r="O17" s="901">
        <v>8</v>
      </c>
      <c r="P17" s="1131"/>
      <c r="Q17" s="901">
        <v>9</v>
      </c>
      <c r="R17" s="894"/>
    </row>
    <row r="18" spans="1:18" s="3" customFormat="1" ht="11.25" customHeight="1">
      <c r="A18" s="2"/>
      <c r="B18" s="2"/>
      <c r="C18" s="224"/>
      <c r="R18" s="2"/>
    </row>
    <row r="19" spans="1:18" s="227" customFormat="1" ht="21.75" customHeight="1">
      <c r="A19" s="172">
        <v>1999</v>
      </c>
      <c r="B19" s="172"/>
      <c r="C19" s="236">
        <v>14277616</v>
      </c>
      <c r="D19" s="226"/>
      <c r="E19" s="236">
        <v>13876083</v>
      </c>
      <c r="F19" s="226"/>
      <c r="G19" s="236">
        <v>11600371</v>
      </c>
      <c r="H19" s="226"/>
      <c r="I19" s="236">
        <v>2275712</v>
      </c>
      <c r="J19" s="226"/>
      <c r="K19" s="236">
        <v>391833</v>
      </c>
      <c r="L19" s="226"/>
      <c r="M19" s="236">
        <v>254425</v>
      </c>
      <c r="N19" s="226"/>
      <c r="O19" s="236">
        <v>137408</v>
      </c>
      <c r="P19" s="226"/>
      <c r="Q19" s="236">
        <v>9700</v>
      </c>
      <c r="R19" s="233"/>
    </row>
    <row r="20" spans="1:18" s="227" customFormat="1" ht="21.75" customHeight="1">
      <c r="A20" s="156">
        <v>2000</v>
      </c>
      <c r="B20" s="232"/>
      <c r="C20" s="236">
        <v>15884608</v>
      </c>
      <c r="D20" s="233"/>
      <c r="E20" s="236">
        <v>15512832</v>
      </c>
      <c r="F20" s="233"/>
      <c r="G20" s="236">
        <v>13462873</v>
      </c>
      <c r="H20" s="233"/>
      <c r="I20" s="236">
        <v>2049959</v>
      </c>
      <c r="J20" s="233"/>
      <c r="K20" s="236">
        <v>365411</v>
      </c>
      <c r="L20" s="233"/>
      <c r="M20" s="236">
        <v>270893</v>
      </c>
      <c r="N20" s="233"/>
      <c r="O20" s="236">
        <v>94518</v>
      </c>
      <c r="P20" s="233"/>
      <c r="Q20" s="236">
        <v>6365</v>
      </c>
      <c r="R20" s="233"/>
    </row>
    <row r="21" spans="1:18" s="227" customFormat="1" ht="11.25" customHeight="1">
      <c r="A21" s="112"/>
      <c r="B21" s="231"/>
      <c r="C21" s="236"/>
      <c r="D21" s="233"/>
      <c r="E21" s="236"/>
      <c r="F21" s="233"/>
      <c r="G21" s="236"/>
      <c r="H21" s="233"/>
      <c r="I21" s="236"/>
      <c r="J21" s="233"/>
      <c r="K21" s="236"/>
      <c r="L21" s="233"/>
      <c r="M21" s="236"/>
      <c r="N21" s="233"/>
      <c r="O21" s="236"/>
      <c r="P21" s="233"/>
      <c r="Q21" s="236"/>
      <c r="R21" s="233"/>
    </row>
    <row r="22" spans="1:18" s="227" customFormat="1" ht="21.75" customHeight="1">
      <c r="A22" s="234">
        <v>2000</v>
      </c>
      <c r="B22" s="230" t="s">
        <v>206</v>
      </c>
      <c r="C22" s="236">
        <v>1303962</v>
      </c>
      <c r="D22" s="233"/>
      <c r="E22" s="236">
        <v>1273981</v>
      </c>
      <c r="F22" s="233"/>
      <c r="G22" s="236">
        <v>1106266</v>
      </c>
      <c r="H22" s="233"/>
      <c r="I22" s="236">
        <v>167715</v>
      </c>
      <c r="J22" s="233"/>
      <c r="K22" s="236">
        <v>29492</v>
      </c>
      <c r="L22" s="233"/>
      <c r="M22" s="236">
        <v>21429</v>
      </c>
      <c r="N22" s="233"/>
      <c r="O22" s="236">
        <v>8063</v>
      </c>
      <c r="P22" s="233"/>
      <c r="Q22" s="613">
        <v>489</v>
      </c>
      <c r="R22" s="233"/>
    </row>
    <row r="23" spans="1:18" s="227" customFormat="1" ht="21.75" customHeight="1">
      <c r="A23" s="235"/>
      <c r="B23" s="230" t="s">
        <v>207</v>
      </c>
      <c r="C23" s="236">
        <v>1267414</v>
      </c>
      <c r="D23" s="233"/>
      <c r="E23" s="236">
        <v>1242241</v>
      </c>
      <c r="F23" s="233"/>
      <c r="G23" s="236">
        <v>1069001</v>
      </c>
      <c r="H23" s="233"/>
      <c r="I23" s="236">
        <v>173240</v>
      </c>
      <c r="J23" s="233"/>
      <c r="K23" s="236">
        <v>24733</v>
      </c>
      <c r="L23" s="233"/>
      <c r="M23" s="236">
        <v>17433</v>
      </c>
      <c r="N23" s="233"/>
      <c r="O23" s="236">
        <v>7300</v>
      </c>
      <c r="P23" s="233"/>
      <c r="Q23" s="613">
        <v>440</v>
      </c>
      <c r="R23" s="233"/>
    </row>
    <row r="24" spans="1:18" s="227" customFormat="1" ht="21.75" customHeight="1">
      <c r="A24" s="235"/>
      <c r="B24" s="228" t="s">
        <v>208</v>
      </c>
      <c r="C24" s="236">
        <v>1175173</v>
      </c>
      <c r="D24" s="233"/>
      <c r="E24" s="236">
        <v>1132580</v>
      </c>
      <c r="F24" s="233"/>
      <c r="G24" s="236">
        <v>1012074</v>
      </c>
      <c r="H24" s="233"/>
      <c r="I24" s="236">
        <v>120506</v>
      </c>
      <c r="J24" s="233"/>
      <c r="K24" s="236">
        <v>42159</v>
      </c>
      <c r="L24" s="233"/>
      <c r="M24" s="236">
        <v>34526</v>
      </c>
      <c r="N24" s="233"/>
      <c r="O24" s="236">
        <v>7633</v>
      </c>
      <c r="P24" s="233"/>
      <c r="Q24" s="613">
        <v>434</v>
      </c>
      <c r="R24" s="233"/>
    </row>
    <row r="25" spans="1:18" s="227" customFormat="1" ht="21.75" customHeight="1">
      <c r="A25" s="235"/>
      <c r="B25" s="228" t="s">
        <v>209</v>
      </c>
      <c r="C25" s="236">
        <v>1462246</v>
      </c>
      <c r="D25" s="233"/>
      <c r="E25" s="236">
        <v>1418378</v>
      </c>
      <c r="F25" s="233"/>
      <c r="G25" s="236">
        <v>1245913</v>
      </c>
      <c r="H25" s="233"/>
      <c r="I25" s="236">
        <v>172465</v>
      </c>
      <c r="J25" s="233"/>
      <c r="K25" s="236">
        <v>43410</v>
      </c>
      <c r="L25" s="233"/>
      <c r="M25" s="236">
        <v>36512</v>
      </c>
      <c r="N25" s="233"/>
      <c r="O25" s="236">
        <v>6898</v>
      </c>
      <c r="P25" s="233"/>
      <c r="Q25" s="613">
        <v>458</v>
      </c>
      <c r="R25" s="233"/>
    </row>
    <row r="26" spans="1:18" s="227" customFormat="1" ht="21.75" customHeight="1">
      <c r="A26" s="235"/>
      <c r="B26" s="228" t="s">
        <v>210</v>
      </c>
      <c r="C26" s="236">
        <v>1336761</v>
      </c>
      <c r="D26" s="233"/>
      <c r="E26" s="236">
        <v>1306216</v>
      </c>
      <c r="F26" s="233"/>
      <c r="G26" s="236">
        <v>1163892</v>
      </c>
      <c r="H26" s="233"/>
      <c r="I26" s="236">
        <v>142324</v>
      </c>
      <c r="J26" s="233"/>
      <c r="K26" s="236">
        <v>30106</v>
      </c>
      <c r="L26" s="233"/>
      <c r="M26" s="236">
        <v>23253</v>
      </c>
      <c r="N26" s="233"/>
      <c r="O26" s="236">
        <v>6853</v>
      </c>
      <c r="P26" s="233"/>
      <c r="Q26" s="613">
        <v>439</v>
      </c>
      <c r="R26" s="233"/>
    </row>
    <row r="27" spans="1:18" s="227" customFormat="1" ht="21.75" customHeight="1">
      <c r="A27" s="235"/>
      <c r="B27" s="228" t="s">
        <v>211</v>
      </c>
      <c r="C27" s="236">
        <v>1358397</v>
      </c>
      <c r="D27" s="233"/>
      <c r="E27" s="236">
        <v>1326224</v>
      </c>
      <c r="F27" s="233"/>
      <c r="G27" s="236">
        <v>1180935</v>
      </c>
      <c r="H27" s="233"/>
      <c r="I27" s="236">
        <v>145289</v>
      </c>
      <c r="J27" s="233"/>
      <c r="K27" s="236">
        <v>31613</v>
      </c>
      <c r="L27" s="233"/>
      <c r="M27" s="236">
        <v>23738</v>
      </c>
      <c r="N27" s="233"/>
      <c r="O27" s="236">
        <v>7875</v>
      </c>
      <c r="P27" s="233"/>
      <c r="Q27" s="613">
        <v>560</v>
      </c>
      <c r="R27" s="233"/>
    </row>
    <row r="28" spans="1:18" s="227" customFormat="1" ht="21.75" customHeight="1">
      <c r="A28" s="235"/>
      <c r="B28" s="228" t="s">
        <v>212</v>
      </c>
      <c r="C28" s="236">
        <v>1313304</v>
      </c>
      <c r="D28" s="233"/>
      <c r="E28" s="236">
        <v>1274860</v>
      </c>
      <c r="F28" s="233"/>
      <c r="G28" s="236">
        <v>1113929</v>
      </c>
      <c r="H28" s="233"/>
      <c r="I28" s="236">
        <v>160931</v>
      </c>
      <c r="J28" s="233"/>
      <c r="K28" s="236">
        <v>37889</v>
      </c>
      <c r="L28" s="233"/>
      <c r="M28" s="236">
        <v>29619</v>
      </c>
      <c r="N28" s="233"/>
      <c r="O28" s="236">
        <v>8270</v>
      </c>
      <c r="P28" s="233"/>
      <c r="Q28" s="613">
        <v>555</v>
      </c>
      <c r="R28" s="233"/>
    </row>
    <row r="29" spans="1:18" s="227" customFormat="1" ht="21.75" customHeight="1">
      <c r="A29" s="235"/>
      <c r="B29" s="228" t="s">
        <v>213</v>
      </c>
      <c r="C29" s="236">
        <v>1743728</v>
      </c>
      <c r="D29" s="233"/>
      <c r="E29" s="236">
        <v>1722373</v>
      </c>
      <c r="F29" s="233"/>
      <c r="G29" s="236">
        <v>1383130</v>
      </c>
      <c r="H29" s="233"/>
      <c r="I29" s="236">
        <v>339243</v>
      </c>
      <c r="J29" s="233"/>
      <c r="K29" s="236">
        <v>20814</v>
      </c>
      <c r="L29" s="233"/>
      <c r="M29" s="236">
        <v>13785</v>
      </c>
      <c r="N29" s="233"/>
      <c r="O29" s="236">
        <v>7029</v>
      </c>
      <c r="P29" s="233"/>
      <c r="Q29" s="613">
        <v>541</v>
      </c>
      <c r="R29" s="233"/>
    </row>
    <row r="30" spans="1:18" s="227" customFormat="1" ht="13.5" customHeight="1">
      <c r="A30" s="112"/>
      <c r="B30" s="230"/>
      <c r="C30" s="236"/>
      <c r="D30" s="236"/>
      <c r="E30" s="236"/>
      <c r="F30" s="236"/>
      <c r="G30" s="236"/>
      <c r="H30" s="236"/>
      <c r="I30" s="236"/>
      <c r="J30" s="236"/>
      <c r="K30" s="236"/>
      <c r="L30" s="236"/>
      <c r="M30" s="236"/>
      <c r="N30" s="236"/>
      <c r="O30" s="236"/>
      <c r="P30" s="236"/>
      <c r="Q30" s="236"/>
      <c r="R30" s="236"/>
    </row>
    <row r="31" spans="1:18" s="227" customFormat="1" ht="21.75" customHeight="1">
      <c r="A31" s="234">
        <v>2001</v>
      </c>
      <c r="B31" s="229" t="s">
        <v>189</v>
      </c>
      <c r="C31" s="236">
        <v>1323240</v>
      </c>
      <c r="D31" s="233"/>
      <c r="E31" s="236">
        <v>1287860</v>
      </c>
      <c r="F31" s="233"/>
      <c r="G31" s="236">
        <v>1120482</v>
      </c>
      <c r="H31" s="233"/>
      <c r="I31" s="236">
        <v>167378</v>
      </c>
      <c r="J31" s="233"/>
      <c r="K31" s="236">
        <v>34956</v>
      </c>
      <c r="L31" s="233"/>
      <c r="M31" s="236">
        <v>26812</v>
      </c>
      <c r="N31" s="233"/>
      <c r="O31" s="236">
        <v>8144</v>
      </c>
      <c r="P31" s="233"/>
      <c r="Q31" s="613">
        <v>424</v>
      </c>
      <c r="R31" s="233"/>
    </row>
    <row r="32" spans="1:18" s="227" customFormat="1" ht="21.75" customHeight="1">
      <c r="A32" s="235"/>
      <c r="B32" s="230" t="s">
        <v>169</v>
      </c>
      <c r="C32" s="236">
        <v>1427257</v>
      </c>
      <c r="D32" s="233"/>
      <c r="E32" s="236">
        <f>SUM(G32:I32)</f>
        <v>1401858</v>
      </c>
      <c r="F32" s="233"/>
      <c r="G32" s="236">
        <v>1276937</v>
      </c>
      <c r="H32" s="233"/>
      <c r="I32" s="236">
        <v>124921</v>
      </c>
      <c r="J32" s="233"/>
      <c r="K32" s="236">
        <f>SUM(M32:O32)</f>
        <v>24896</v>
      </c>
      <c r="L32" s="233"/>
      <c r="M32" s="236">
        <v>16859</v>
      </c>
      <c r="N32" s="233"/>
      <c r="O32" s="236">
        <v>8037</v>
      </c>
      <c r="P32" s="233"/>
      <c r="Q32" s="613">
        <v>503</v>
      </c>
      <c r="R32" s="233"/>
    </row>
    <row r="33" spans="1:18" s="227" customFormat="1" ht="21.75" customHeight="1">
      <c r="A33" s="235"/>
      <c r="B33" s="230" t="s">
        <v>170</v>
      </c>
      <c r="C33" s="236">
        <v>1654267</v>
      </c>
      <c r="D33" s="236"/>
      <c r="E33" s="236">
        <f>SUM(G33:I33)</f>
        <v>1623071</v>
      </c>
      <c r="F33" s="236"/>
      <c r="G33" s="236">
        <v>1451157</v>
      </c>
      <c r="H33" s="236"/>
      <c r="I33" s="236">
        <v>171914</v>
      </c>
      <c r="J33" s="236"/>
      <c r="K33" s="236">
        <f>SUM(M33:O33)</f>
        <v>30813</v>
      </c>
      <c r="L33" s="236"/>
      <c r="M33" s="236">
        <v>22716</v>
      </c>
      <c r="N33" s="236"/>
      <c r="O33" s="236">
        <v>8097</v>
      </c>
      <c r="P33" s="236"/>
      <c r="Q33" s="613">
        <v>383</v>
      </c>
      <c r="R33" s="225"/>
    </row>
    <row r="34" spans="1:18" s="227" customFormat="1" ht="21.75" customHeight="1">
      <c r="A34" s="235"/>
      <c r="B34" s="230" t="s">
        <v>171</v>
      </c>
      <c r="C34" s="236">
        <f>E34+K34+Q34</f>
        <v>1352174</v>
      </c>
      <c r="D34" s="233"/>
      <c r="E34" s="236">
        <f>SUM(G34:I34)</f>
        <v>1327483</v>
      </c>
      <c r="F34" s="233"/>
      <c r="G34" s="236">
        <v>1201811</v>
      </c>
      <c r="H34" s="233"/>
      <c r="I34" s="236">
        <v>125672</v>
      </c>
      <c r="J34" s="233"/>
      <c r="K34" s="236">
        <f>SUM(M34:O34)</f>
        <v>24405</v>
      </c>
      <c r="L34" s="233"/>
      <c r="M34" s="236">
        <v>18453</v>
      </c>
      <c r="N34" s="233"/>
      <c r="O34" s="236">
        <v>5952</v>
      </c>
      <c r="P34" s="233"/>
      <c r="Q34" s="613">
        <v>286</v>
      </c>
      <c r="R34" s="233"/>
    </row>
    <row r="35" spans="1:18" s="227" customFormat="1" ht="21.75" customHeight="1">
      <c r="A35" s="235"/>
      <c r="B35" s="230" t="s">
        <v>172</v>
      </c>
      <c r="C35" s="236">
        <f>E35+K35+Q35</f>
        <v>2027700</v>
      </c>
      <c r="D35" s="233"/>
      <c r="E35" s="236">
        <f>SUM(G35:I35)</f>
        <v>1998599</v>
      </c>
      <c r="F35" s="233"/>
      <c r="G35" s="236">
        <v>1868505</v>
      </c>
      <c r="H35" s="233"/>
      <c r="I35" s="236">
        <v>130094</v>
      </c>
      <c r="J35" s="233"/>
      <c r="K35" s="236">
        <f>SUM(M35:O35)</f>
        <v>28731</v>
      </c>
      <c r="L35" s="233"/>
      <c r="M35" s="236">
        <v>20885</v>
      </c>
      <c r="N35" s="233"/>
      <c r="O35" s="236">
        <v>7846</v>
      </c>
      <c r="P35" s="233"/>
      <c r="Q35" s="613">
        <v>370</v>
      </c>
      <c r="R35" s="233"/>
    </row>
    <row r="36" spans="1:18" s="227" customFormat="1" ht="21.75" customHeight="1">
      <c r="A36" s="112"/>
      <c r="B36" s="230" t="s">
        <v>214</v>
      </c>
      <c r="C36" s="236">
        <f>SUM(C31:C35)</f>
        <v>7784638</v>
      </c>
      <c r="D36" s="236"/>
      <c r="E36" s="236">
        <f>SUM(E31:E35)</f>
        <v>7638871</v>
      </c>
      <c r="F36" s="236"/>
      <c r="G36" s="236">
        <f>SUM(G31:G35)</f>
        <v>6918892</v>
      </c>
      <c r="H36" s="236"/>
      <c r="I36" s="236">
        <f>SUM(I31:I35)</f>
        <v>719979</v>
      </c>
      <c r="J36" s="236"/>
      <c r="K36" s="236">
        <f>SUM(K31:K35)</f>
        <v>143801</v>
      </c>
      <c r="L36" s="236"/>
      <c r="M36" s="236">
        <f>SUM(M31:M35)</f>
        <v>105725</v>
      </c>
      <c r="N36" s="236"/>
      <c r="O36" s="236">
        <f>SUM(O31:O35)</f>
        <v>38076</v>
      </c>
      <c r="P36" s="236"/>
      <c r="Q36" s="236">
        <f>SUM(Q31:Q35)</f>
        <v>1966</v>
      </c>
      <c r="R36" s="225"/>
    </row>
    <row r="37" spans="1:18" s="227" customFormat="1" ht="17.25" customHeight="1">
      <c r="A37" s="237"/>
      <c r="B37" s="237"/>
      <c r="C37" s="614"/>
      <c r="D37" s="238"/>
      <c r="E37" s="614"/>
      <c r="F37" s="238"/>
      <c r="G37" s="614"/>
      <c r="H37" s="238"/>
      <c r="I37" s="614"/>
      <c r="J37" s="238"/>
      <c r="K37" s="614"/>
      <c r="L37" s="238"/>
      <c r="M37" s="614"/>
      <c r="N37" s="238"/>
      <c r="O37" s="614"/>
      <c r="P37" s="238"/>
      <c r="Q37" s="615"/>
      <c r="R37" s="238"/>
    </row>
    <row r="38" spans="9:18" s="3" customFormat="1" ht="18" customHeight="1">
      <c r="I38" s="183"/>
      <c r="K38" s="183"/>
      <c r="M38" s="183"/>
      <c r="R38" s="2"/>
    </row>
  </sheetData>
  <mergeCells count="28">
    <mergeCell ref="Q17:R17"/>
    <mergeCell ref="I17:J17"/>
    <mergeCell ref="K17:L17"/>
    <mergeCell ref="M17:N17"/>
    <mergeCell ref="O17:P17"/>
    <mergeCell ref="A17:B17"/>
    <mergeCell ref="C17:D17"/>
    <mergeCell ref="E17:F17"/>
    <mergeCell ref="G17:H17"/>
    <mergeCell ref="K16:L16"/>
    <mergeCell ref="Q15:R15"/>
    <mergeCell ref="M16:N16"/>
    <mergeCell ref="O16:P16"/>
    <mergeCell ref="Q16:R16"/>
    <mergeCell ref="K14:P14"/>
    <mergeCell ref="I15:J15"/>
    <mergeCell ref="K15:L15"/>
    <mergeCell ref="M15:N15"/>
    <mergeCell ref="O15:P15"/>
    <mergeCell ref="A14:B16"/>
    <mergeCell ref="C15:D15"/>
    <mergeCell ref="G15:H15"/>
    <mergeCell ref="G16:H16"/>
    <mergeCell ref="E14:J14"/>
    <mergeCell ref="C16:D16"/>
    <mergeCell ref="E15:F15"/>
    <mergeCell ref="E16:F16"/>
    <mergeCell ref="I16:J16"/>
  </mergeCells>
  <printOptions/>
  <pageMargins left="0.7480314960629921" right="0.7480314960629921" top="0.3937007874015748" bottom="0.3937007874015748" header="0.3937007874015748" footer="0.3937007874015748"/>
  <pageSetup fitToHeight="1" fitToWidth="1"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sheetPr>
    <pageSetUpPr fitToPage="1"/>
  </sheetPr>
  <dimension ref="A1:BX68"/>
  <sheetViews>
    <sheetView showGridLines="0" zoomScale="75" zoomScaleNormal="75" zoomScaleSheetLayoutView="50" workbookViewId="0" topLeftCell="A1">
      <selection activeCell="A5" sqref="A5"/>
    </sheetView>
  </sheetViews>
  <sheetFormatPr defaultColWidth="9.00390625" defaultRowHeight="18" customHeight="1"/>
  <cols>
    <col min="1" max="1" width="8.125" style="175" customWidth="1"/>
    <col min="2" max="2" width="19.125" style="175" customWidth="1"/>
    <col min="3" max="16" width="1.625" style="175" customWidth="1"/>
    <col min="17" max="67" width="1.625" style="357" customWidth="1"/>
    <col min="68" max="72" width="1.625" style="358" customWidth="1"/>
    <col min="73" max="73" width="1.75390625" style="358" customWidth="1"/>
    <col min="74" max="75" width="1.625" style="355" customWidth="1"/>
    <col min="76" max="76" width="1.625" style="356" customWidth="1"/>
    <col min="77" max="16384" width="1.625" style="353" customWidth="1"/>
  </cols>
  <sheetData>
    <row r="1" spans="1:13" s="346" customFormat="1" ht="18" customHeight="1">
      <c r="A1" s="265"/>
      <c r="B1" s="46"/>
      <c r="D1" s="46"/>
      <c r="E1" s="46"/>
      <c r="F1" s="46"/>
      <c r="G1" s="46"/>
      <c r="H1" s="46"/>
      <c r="I1" s="46"/>
      <c r="K1" s="46"/>
      <c r="L1" s="46"/>
      <c r="M1" s="46"/>
    </row>
    <row r="2" spans="1:74" s="346" customFormat="1" ht="21">
      <c r="A2" s="594" t="s">
        <v>631</v>
      </c>
      <c r="B2" s="46"/>
      <c r="D2" s="46"/>
      <c r="E2" s="46"/>
      <c r="F2" s="46"/>
      <c r="G2" s="46"/>
      <c r="H2" s="46"/>
      <c r="I2" s="46"/>
      <c r="K2" s="46"/>
      <c r="L2" s="46"/>
      <c r="M2" s="46"/>
      <c r="BV2" s="4" t="s">
        <v>742</v>
      </c>
    </row>
    <row r="3" spans="1:74" s="346" customFormat="1" ht="18" customHeight="1">
      <c r="A3" s="653" t="s">
        <v>331</v>
      </c>
      <c r="B3" s="50"/>
      <c r="C3" s="50"/>
      <c r="D3" s="50"/>
      <c r="E3" s="50"/>
      <c r="F3" s="50"/>
      <c r="G3" s="50"/>
      <c r="H3" s="50"/>
      <c r="I3" s="50"/>
      <c r="J3" s="350"/>
      <c r="K3" s="50"/>
      <c r="L3" s="50"/>
      <c r="M3" s="50"/>
      <c r="N3" s="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44" t="s">
        <v>743</v>
      </c>
    </row>
    <row r="4" spans="1:14" s="346" customFormat="1" ht="18" customHeight="1">
      <c r="A4" s="172"/>
      <c r="B4" s="46"/>
      <c r="C4" s="46"/>
      <c r="D4" s="46"/>
      <c r="E4" s="46"/>
      <c r="F4" s="46"/>
      <c r="G4" s="46"/>
      <c r="H4" s="46"/>
      <c r="I4" s="46"/>
      <c r="J4" s="46"/>
      <c r="K4" s="46"/>
      <c r="L4" s="46"/>
      <c r="M4" s="46"/>
      <c r="N4" s="46"/>
    </row>
    <row r="7" spans="1:76" s="599" customFormat="1" ht="21">
      <c r="A7" s="102" t="s">
        <v>661</v>
      </c>
      <c r="B7" s="598" t="s">
        <v>662</v>
      </c>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02"/>
      <c r="BQ7" s="302"/>
      <c r="BR7" s="302"/>
      <c r="BS7" s="302"/>
      <c r="BT7" s="302"/>
      <c r="BU7" s="302"/>
      <c r="BV7" s="405"/>
      <c r="BW7" s="405"/>
      <c r="BX7" s="405"/>
    </row>
    <row r="8" spans="1:76" s="599" customFormat="1" ht="20.25">
      <c r="A8" s="339" t="s">
        <v>146</v>
      </c>
      <c r="B8" s="102" t="s">
        <v>663</v>
      </c>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02"/>
      <c r="BQ8" s="302"/>
      <c r="BR8" s="302"/>
      <c r="BS8" s="302"/>
      <c r="BT8" s="302"/>
      <c r="BU8" s="302"/>
      <c r="BV8" s="405"/>
      <c r="BW8" s="405"/>
      <c r="BX8" s="405"/>
    </row>
    <row r="9" spans="1:76" s="362" customFormat="1" ht="18" customHeight="1">
      <c r="A9" s="359"/>
      <c r="B9" s="36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321"/>
      <c r="BQ9" s="321"/>
      <c r="BR9" s="321"/>
      <c r="BS9" s="321"/>
      <c r="BT9" s="321"/>
      <c r="BU9" s="321"/>
      <c r="BV9" s="361"/>
      <c r="BW9" s="361"/>
      <c r="BX9" s="361"/>
    </row>
    <row r="10" spans="1:76" s="9" customFormat="1" ht="18" customHeight="1">
      <c r="A10" s="363"/>
      <c r="B10" s="364"/>
      <c r="C10" s="1179" t="s">
        <v>670</v>
      </c>
      <c r="D10" s="1180"/>
      <c r="E10" s="1180"/>
      <c r="F10" s="1180"/>
      <c r="G10" s="1180"/>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0"/>
      <c r="AI10" s="1180"/>
      <c r="AJ10" s="1180"/>
      <c r="AK10" s="1180"/>
      <c r="AL10" s="1180"/>
      <c r="AM10" s="1180"/>
      <c r="AN10" s="1180"/>
      <c r="AO10" s="1180"/>
      <c r="AP10" s="1180"/>
      <c r="AQ10" s="1180"/>
      <c r="AR10" s="1180"/>
      <c r="AS10" s="1180"/>
      <c r="AT10" s="1180"/>
      <c r="AU10" s="1180"/>
      <c r="AV10" s="1180"/>
      <c r="AW10" s="1180"/>
      <c r="AX10" s="1180"/>
      <c r="AY10" s="1181" t="s">
        <v>669</v>
      </c>
      <c r="AZ10" s="739"/>
      <c r="BA10" s="739"/>
      <c r="BB10" s="739"/>
      <c r="BC10" s="739"/>
      <c r="BD10" s="739"/>
      <c r="BE10" s="739"/>
      <c r="BF10" s="739"/>
      <c r="BG10" s="739"/>
      <c r="BH10" s="739"/>
      <c r="BI10" s="739"/>
      <c r="BJ10" s="739"/>
      <c r="BK10" s="739"/>
      <c r="BL10" s="739"/>
      <c r="BM10" s="739"/>
      <c r="BN10" s="739"/>
      <c r="BO10" s="739"/>
      <c r="BP10" s="739"/>
      <c r="BQ10" s="739"/>
      <c r="BR10" s="739"/>
      <c r="BS10" s="739"/>
      <c r="BT10" s="739"/>
      <c r="BU10" s="739"/>
      <c r="BV10" s="739"/>
      <c r="BW10" s="39"/>
      <c r="BX10" s="39"/>
    </row>
    <row r="11" spans="2:76" s="9" customFormat="1" ht="18" customHeight="1">
      <c r="B11" s="365"/>
      <c r="C11" s="1182" t="s">
        <v>665</v>
      </c>
      <c r="D11" s="1183"/>
      <c r="E11" s="1183"/>
      <c r="F11" s="1183"/>
      <c r="G11" s="1183"/>
      <c r="H11" s="1183"/>
      <c r="I11" s="1183"/>
      <c r="J11" s="1183"/>
      <c r="K11" s="1183"/>
      <c r="L11" s="1183"/>
      <c r="M11" s="1183"/>
      <c r="N11" s="1184"/>
      <c r="O11" s="1185" t="s">
        <v>666</v>
      </c>
      <c r="P11" s="1186"/>
      <c r="Q11" s="1186"/>
      <c r="R11" s="1186"/>
      <c r="S11" s="1186"/>
      <c r="T11" s="1186"/>
      <c r="U11" s="1186"/>
      <c r="V11" s="1186"/>
      <c r="W11" s="1186"/>
      <c r="X11" s="1186"/>
      <c r="Y11" s="1186"/>
      <c r="Z11" s="1186"/>
      <c r="AA11" s="1186"/>
      <c r="AB11" s="1186"/>
      <c r="AC11" s="1186"/>
      <c r="AD11" s="1186"/>
      <c r="AE11" s="1186"/>
      <c r="AF11" s="1186"/>
      <c r="AG11" s="1186"/>
      <c r="AH11" s="1186"/>
      <c r="AI11" s="1186"/>
      <c r="AJ11" s="1186"/>
      <c r="AK11" s="1186"/>
      <c r="AL11" s="1186"/>
      <c r="AM11" s="1186"/>
      <c r="AN11" s="1186"/>
      <c r="AO11" s="1186"/>
      <c r="AP11" s="1186"/>
      <c r="AQ11" s="1186"/>
      <c r="AR11" s="1186"/>
      <c r="AS11" s="1186"/>
      <c r="AT11" s="1186"/>
      <c r="AU11" s="1186"/>
      <c r="AV11" s="1186"/>
      <c r="AW11" s="1186"/>
      <c r="AX11" s="1186"/>
      <c r="AY11" s="1187"/>
      <c r="AZ11" s="1188"/>
      <c r="BA11" s="1188"/>
      <c r="BB11" s="1188"/>
      <c r="BC11" s="1188"/>
      <c r="BD11" s="1188"/>
      <c r="BE11" s="1188"/>
      <c r="BF11" s="1188"/>
      <c r="BG11" s="1188"/>
      <c r="BH11" s="1188"/>
      <c r="BI11" s="1188"/>
      <c r="BJ11" s="1189"/>
      <c r="BK11" s="1188"/>
      <c r="BL11" s="1188"/>
      <c r="BM11" s="1188"/>
      <c r="BN11" s="1188"/>
      <c r="BO11" s="1188"/>
      <c r="BP11" s="1188"/>
      <c r="BQ11" s="1188"/>
      <c r="BR11" s="1188"/>
      <c r="BS11" s="1188"/>
      <c r="BT11" s="1188"/>
      <c r="BU11" s="1188"/>
      <c r="BV11" s="1188"/>
      <c r="BW11" s="39"/>
      <c r="BX11" s="39"/>
    </row>
    <row r="12" spans="1:76" s="9" customFormat="1" ht="18" customHeight="1">
      <c r="A12" s="1193" t="s">
        <v>664</v>
      </c>
      <c r="B12" s="1194"/>
      <c r="C12" s="1195" t="s">
        <v>332</v>
      </c>
      <c r="D12" s="1195"/>
      <c r="E12" s="1195"/>
      <c r="F12" s="1195"/>
      <c r="G12" s="1195"/>
      <c r="H12" s="1195"/>
      <c r="I12" s="1195"/>
      <c r="J12" s="1195"/>
      <c r="K12" s="1195"/>
      <c r="L12" s="1195"/>
      <c r="M12" s="1195"/>
      <c r="N12" s="1195"/>
      <c r="O12" s="1158" t="s">
        <v>333</v>
      </c>
      <c r="P12" s="1158"/>
      <c r="Q12" s="1158"/>
      <c r="R12" s="1158"/>
      <c r="S12" s="1158"/>
      <c r="T12" s="1158"/>
      <c r="U12" s="1158"/>
      <c r="V12" s="1158"/>
      <c r="W12" s="1158"/>
      <c r="X12" s="1158"/>
      <c r="Y12" s="1158"/>
      <c r="Z12" s="1158"/>
      <c r="AA12" s="1158"/>
      <c r="AB12" s="1158"/>
      <c r="AC12" s="1158"/>
      <c r="AD12" s="1158"/>
      <c r="AE12" s="1158"/>
      <c r="AF12" s="1158"/>
      <c r="AG12" s="1158"/>
      <c r="AH12" s="1158"/>
      <c r="AI12" s="1158"/>
      <c r="AJ12" s="1158"/>
      <c r="AK12" s="1158"/>
      <c r="AL12" s="1158"/>
      <c r="AM12" s="1158"/>
      <c r="AN12" s="1158"/>
      <c r="AO12" s="1158"/>
      <c r="AP12" s="1158"/>
      <c r="AQ12" s="1158"/>
      <c r="AR12" s="1158"/>
      <c r="AS12" s="1158"/>
      <c r="AT12" s="1158"/>
      <c r="AU12" s="1158"/>
      <c r="AV12" s="1158"/>
      <c r="AW12" s="1158"/>
      <c r="AX12" s="1158"/>
      <c r="AY12" s="1176" t="s">
        <v>334</v>
      </c>
      <c r="AZ12" s="1177"/>
      <c r="BA12" s="1177"/>
      <c r="BB12" s="1177"/>
      <c r="BC12" s="1177"/>
      <c r="BD12" s="1177"/>
      <c r="BE12" s="1177"/>
      <c r="BF12" s="1177"/>
      <c r="BG12" s="1177"/>
      <c r="BH12" s="1177"/>
      <c r="BI12" s="1177"/>
      <c r="BJ12" s="1178"/>
      <c r="BK12" s="1190" t="s">
        <v>335</v>
      </c>
      <c r="BL12" s="1177"/>
      <c r="BM12" s="1177"/>
      <c r="BN12" s="1177"/>
      <c r="BO12" s="1177"/>
      <c r="BP12" s="1177"/>
      <c r="BQ12" s="1177"/>
      <c r="BR12" s="1177"/>
      <c r="BS12" s="1177"/>
      <c r="BT12" s="1177"/>
      <c r="BU12" s="1177"/>
      <c r="BV12" s="1177"/>
      <c r="BW12" s="39"/>
      <c r="BX12" s="39"/>
    </row>
    <row r="13" spans="1:76" s="9" customFormat="1" ht="15.75">
      <c r="A13" s="663" t="s">
        <v>336</v>
      </c>
      <c r="B13" s="656"/>
      <c r="C13" s="1195" t="s">
        <v>337</v>
      </c>
      <c r="D13" s="1195"/>
      <c r="E13" s="1195"/>
      <c r="F13" s="1195"/>
      <c r="G13" s="1195"/>
      <c r="H13" s="1195"/>
      <c r="I13" s="1195"/>
      <c r="J13" s="1195"/>
      <c r="K13" s="1195"/>
      <c r="L13" s="1195"/>
      <c r="M13" s="1195"/>
      <c r="N13" s="1195"/>
      <c r="O13" s="1191" t="s">
        <v>338</v>
      </c>
      <c r="P13" s="1192"/>
      <c r="Q13" s="1192"/>
      <c r="R13" s="1192"/>
      <c r="S13" s="1192"/>
      <c r="T13" s="1192"/>
      <c r="U13" s="1192"/>
      <c r="V13" s="1192"/>
      <c r="W13" s="1192"/>
      <c r="X13" s="1192"/>
      <c r="Y13" s="1192"/>
      <c r="Z13" s="1192"/>
      <c r="AA13" s="1191" t="s">
        <v>339</v>
      </c>
      <c r="AB13" s="1192"/>
      <c r="AC13" s="1192"/>
      <c r="AD13" s="1192"/>
      <c r="AE13" s="1192"/>
      <c r="AF13" s="1192"/>
      <c r="AG13" s="1192"/>
      <c r="AH13" s="1192"/>
      <c r="AI13" s="1192"/>
      <c r="AJ13" s="1192"/>
      <c r="AK13" s="1192"/>
      <c r="AL13" s="1192"/>
      <c r="AM13" s="1191" t="s">
        <v>667</v>
      </c>
      <c r="AN13" s="1192"/>
      <c r="AO13" s="1192"/>
      <c r="AP13" s="1192"/>
      <c r="AQ13" s="1192"/>
      <c r="AR13" s="1192"/>
      <c r="AS13" s="1192"/>
      <c r="AT13" s="1192"/>
      <c r="AU13" s="1192"/>
      <c r="AV13" s="1192"/>
      <c r="AW13" s="1192"/>
      <c r="AX13" s="1192"/>
      <c r="AY13" s="1187" t="s">
        <v>340</v>
      </c>
      <c r="AZ13" s="1188"/>
      <c r="BA13" s="1188"/>
      <c r="BB13" s="1188"/>
      <c r="BC13" s="1188"/>
      <c r="BD13" s="1188"/>
      <c r="BE13" s="1188"/>
      <c r="BF13" s="1188"/>
      <c r="BG13" s="1188"/>
      <c r="BH13" s="1188"/>
      <c r="BI13" s="1188"/>
      <c r="BJ13" s="1189"/>
      <c r="BK13" s="1188" t="s">
        <v>341</v>
      </c>
      <c r="BL13" s="1188"/>
      <c r="BM13" s="1188"/>
      <c r="BN13" s="1188"/>
      <c r="BO13" s="1188"/>
      <c r="BP13" s="1188"/>
      <c r="BQ13" s="1188"/>
      <c r="BR13" s="1188"/>
      <c r="BS13" s="1188"/>
      <c r="BT13" s="1188"/>
      <c r="BU13" s="1188"/>
      <c r="BV13" s="1188"/>
      <c r="BW13" s="39"/>
      <c r="BX13" s="39"/>
    </row>
    <row r="14" spans="1:76" s="9" customFormat="1" ht="18" customHeight="1">
      <c r="A14" s="663"/>
      <c r="B14" s="656"/>
      <c r="C14" s="1195" t="s">
        <v>342</v>
      </c>
      <c r="D14" s="1195"/>
      <c r="E14" s="1195"/>
      <c r="F14" s="1195"/>
      <c r="G14" s="1195"/>
      <c r="H14" s="1195"/>
      <c r="I14" s="1195"/>
      <c r="J14" s="1195"/>
      <c r="K14" s="1195"/>
      <c r="L14" s="1195"/>
      <c r="M14" s="1195"/>
      <c r="N14" s="1195"/>
      <c r="O14" s="1195" t="s">
        <v>343</v>
      </c>
      <c r="P14" s="1195"/>
      <c r="Q14" s="1195"/>
      <c r="R14" s="1195"/>
      <c r="S14" s="1195"/>
      <c r="T14" s="1195"/>
      <c r="U14" s="1195"/>
      <c r="V14" s="1195"/>
      <c r="W14" s="1195"/>
      <c r="X14" s="1195"/>
      <c r="Y14" s="1195"/>
      <c r="Z14" s="1195"/>
      <c r="AA14" s="1195" t="s">
        <v>344</v>
      </c>
      <c r="AB14" s="1195"/>
      <c r="AC14" s="1195"/>
      <c r="AD14" s="1195"/>
      <c r="AE14" s="1195"/>
      <c r="AF14" s="1195"/>
      <c r="AG14" s="1195"/>
      <c r="AH14" s="1195"/>
      <c r="AI14" s="1195"/>
      <c r="AJ14" s="1195"/>
      <c r="AK14" s="1195"/>
      <c r="AL14" s="1195"/>
      <c r="AM14" s="1139" t="s">
        <v>345</v>
      </c>
      <c r="AN14" s="1140"/>
      <c r="AO14" s="1140"/>
      <c r="AP14" s="1140"/>
      <c r="AQ14" s="1140"/>
      <c r="AR14" s="1140"/>
      <c r="AS14" s="1140"/>
      <c r="AT14" s="1140"/>
      <c r="AU14" s="1140"/>
      <c r="AV14" s="1140"/>
      <c r="AW14" s="1140"/>
      <c r="AX14" s="1141"/>
      <c r="AY14" s="1187"/>
      <c r="AZ14" s="1188"/>
      <c r="BA14" s="1188"/>
      <c r="BB14" s="1188"/>
      <c r="BC14" s="1188"/>
      <c r="BD14" s="1188"/>
      <c r="BE14" s="1188"/>
      <c r="BF14" s="1188"/>
      <c r="BG14" s="1188"/>
      <c r="BH14" s="1188"/>
      <c r="BI14" s="1188"/>
      <c r="BJ14" s="1189"/>
      <c r="BK14" s="1188"/>
      <c r="BL14" s="1188"/>
      <c r="BM14" s="1188"/>
      <c r="BN14" s="1188"/>
      <c r="BO14" s="1188"/>
      <c r="BP14" s="1188"/>
      <c r="BQ14" s="1188"/>
      <c r="BR14" s="1188"/>
      <c r="BS14" s="1188"/>
      <c r="BT14" s="1188"/>
      <c r="BU14" s="1188"/>
      <c r="BV14" s="1188"/>
      <c r="BW14" s="39"/>
      <c r="BX14" s="39"/>
    </row>
    <row r="15" spans="1:76" s="9" customFormat="1" ht="18" customHeight="1">
      <c r="A15" s="366"/>
      <c r="B15" s="367"/>
      <c r="C15" s="1181" t="s">
        <v>668</v>
      </c>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39"/>
      <c r="BX15" s="39"/>
    </row>
    <row r="16" spans="1:76" s="362" customFormat="1" ht="18" customHeight="1">
      <c r="A16" s="1197">
        <v>1</v>
      </c>
      <c r="B16" s="1180"/>
      <c r="C16" s="1180">
        <v>2</v>
      </c>
      <c r="D16" s="1180"/>
      <c r="E16" s="1180"/>
      <c r="F16" s="1180"/>
      <c r="G16" s="1180"/>
      <c r="H16" s="1180"/>
      <c r="I16" s="1180"/>
      <c r="J16" s="1180"/>
      <c r="K16" s="1180"/>
      <c r="L16" s="1180"/>
      <c r="M16" s="1180"/>
      <c r="N16" s="1180"/>
      <c r="O16" s="1180">
        <v>3</v>
      </c>
      <c r="P16" s="1180"/>
      <c r="Q16" s="1180"/>
      <c r="R16" s="1180"/>
      <c r="S16" s="1180"/>
      <c r="T16" s="1180"/>
      <c r="U16" s="1180"/>
      <c r="V16" s="1180"/>
      <c r="W16" s="1180"/>
      <c r="X16" s="1180"/>
      <c r="Y16" s="1180"/>
      <c r="Z16" s="1180"/>
      <c r="AA16" s="1180">
        <v>4</v>
      </c>
      <c r="AB16" s="1180"/>
      <c r="AC16" s="1180"/>
      <c r="AD16" s="1180"/>
      <c r="AE16" s="1180"/>
      <c r="AF16" s="1180"/>
      <c r="AG16" s="1180"/>
      <c r="AH16" s="1180"/>
      <c r="AI16" s="1180"/>
      <c r="AJ16" s="1180"/>
      <c r="AK16" s="1180"/>
      <c r="AL16" s="1180"/>
      <c r="AM16" s="1180">
        <v>5</v>
      </c>
      <c r="AN16" s="1180"/>
      <c r="AO16" s="1180"/>
      <c r="AP16" s="1180"/>
      <c r="AQ16" s="1180"/>
      <c r="AR16" s="1180"/>
      <c r="AS16" s="1180"/>
      <c r="AT16" s="1180"/>
      <c r="AU16" s="1180"/>
      <c r="AV16" s="1180"/>
      <c r="AW16" s="1180"/>
      <c r="AX16" s="1180"/>
      <c r="AY16" s="1180">
        <v>6</v>
      </c>
      <c r="AZ16" s="1180"/>
      <c r="BA16" s="1180"/>
      <c r="BB16" s="1180"/>
      <c r="BC16" s="1180"/>
      <c r="BD16" s="1180"/>
      <c r="BE16" s="1180"/>
      <c r="BF16" s="1180"/>
      <c r="BG16" s="1180"/>
      <c r="BH16" s="1180"/>
      <c r="BI16" s="1180"/>
      <c r="BJ16" s="1180"/>
      <c r="BK16" s="1180">
        <v>7</v>
      </c>
      <c r="BL16" s="1180"/>
      <c r="BM16" s="1180"/>
      <c r="BN16" s="1180"/>
      <c r="BO16" s="1180"/>
      <c r="BP16" s="1180"/>
      <c r="BQ16" s="1180"/>
      <c r="BR16" s="1180"/>
      <c r="BS16" s="1180"/>
      <c r="BT16" s="1180"/>
      <c r="BU16" s="1180"/>
      <c r="BV16" s="1198"/>
      <c r="BW16" s="507"/>
      <c r="BX16" s="361"/>
    </row>
    <row r="17" spans="1:74" ht="9" customHeight="1">
      <c r="A17" s="361"/>
      <c r="B17" s="164"/>
      <c r="C17" s="1174"/>
      <c r="D17" s="1174"/>
      <c r="E17" s="1174"/>
      <c r="F17" s="1174"/>
      <c r="G17" s="1174"/>
      <c r="H17" s="1174"/>
      <c r="I17" s="1174"/>
      <c r="J17" s="1174"/>
      <c r="K17" s="1174"/>
      <c r="L17" s="1175"/>
      <c r="M17" s="1175"/>
      <c r="N17" s="1175"/>
      <c r="O17" s="1174"/>
      <c r="P17" s="1174"/>
      <c r="Q17" s="1174"/>
      <c r="R17" s="1174"/>
      <c r="S17" s="1174"/>
      <c r="T17" s="1174"/>
      <c r="U17" s="1174"/>
      <c r="V17" s="1174"/>
      <c r="W17" s="1174"/>
      <c r="X17" s="1175"/>
      <c r="Y17" s="1175"/>
      <c r="Z17" s="1175"/>
      <c r="AA17" s="1174"/>
      <c r="AB17" s="1174"/>
      <c r="AC17" s="1174"/>
      <c r="AD17" s="1174"/>
      <c r="AE17" s="1174"/>
      <c r="AF17" s="1174"/>
      <c r="AG17" s="1174"/>
      <c r="AH17" s="1174"/>
      <c r="AI17" s="1174"/>
      <c r="AJ17" s="1175"/>
      <c r="AK17" s="1175"/>
      <c r="AL17" s="1175"/>
      <c r="AM17" s="1174"/>
      <c r="AN17" s="1174"/>
      <c r="AO17" s="1174"/>
      <c r="AP17" s="1174"/>
      <c r="AQ17" s="1174"/>
      <c r="AR17" s="1174"/>
      <c r="AS17" s="1174"/>
      <c r="AT17" s="1174"/>
      <c r="AU17" s="1174"/>
      <c r="AV17" s="1175"/>
      <c r="AW17" s="1175"/>
      <c r="AX17" s="1175"/>
      <c r="AY17" s="1174"/>
      <c r="AZ17" s="1174"/>
      <c r="BA17" s="1174"/>
      <c r="BB17" s="1174"/>
      <c r="BC17" s="1174"/>
      <c r="BD17" s="1174"/>
      <c r="BE17" s="1174"/>
      <c r="BF17" s="1174"/>
      <c r="BG17" s="1174"/>
      <c r="BH17" s="1175"/>
      <c r="BI17" s="1175"/>
      <c r="BJ17" s="1175"/>
      <c r="BK17" s="1174"/>
      <c r="BL17" s="1174"/>
      <c r="BM17" s="1174"/>
      <c r="BN17" s="1174"/>
      <c r="BO17" s="1174"/>
      <c r="BP17" s="1174"/>
      <c r="BQ17" s="1174"/>
      <c r="BR17" s="1174"/>
      <c r="BS17" s="1174"/>
      <c r="BT17" s="1175"/>
      <c r="BU17" s="1175"/>
      <c r="BV17" s="1175"/>
    </row>
    <row r="18" spans="1:76" s="348" customFormat="1" ht="18.75" customHeight="1">
      <c r="A18" s="595">
        <v>1999</v>
      </c>
      <c r="B18" s="596"/>
      <c r="C18" s="1171">
        <v>178445</v>
      </c>
      <c r="D18" s="1171"/>
      <c r="E18" s="1171"/>
      <c r="F18" s="1171"/>
      <c r="G18" s="1171"/>
      <c r="H18" s="1171"/>
      <c r="I18" s="1171"/>
      <c r="J18" s="1171"/>
      <c r="K18" s="1171"/>
      <c r="L18" s="1170"/>
      <c r="M18" s="1170"/>
      <c r="N18" s="1170"/>
      <c r="O18" s="1171">
        <v>121621</v>
      </c>
      <c r="P18" s="1171"/>
      <c r="Q18" s="1171"/>
      <c r="R18" s="1171"/>
      <c r="S18" s="1171"/>
      <c r="T18" s="1171"/>
      <c r="U18" s="1171"/>
      <c r="V18" s="1171"/>
      <c r="W18" s="1171"/>
      <c r="X18" s="1170"/>
      <c r="Y18" s="1170"/>
      <c r="Z18" s="1170"/>
      <c r="AA18" s="1171">
        <v>92081</v>
      </c>
      <c r="AB18" s="1171"/>
      <c r="AC18" s="1171"/>
      <c r="AD18" s="1171"/>
      <c r="AE18" s="1171"/>
      <c r="AF18" s="1171"/>
      <c r="AG18" s="1171"/>
      <c r="AH18" s="1171"/>
      <c r="AI18" s="1171"/>
      <c r="AJ18" s="1170"/>
      <c r="AK18" s="1170"/>
      <c r="AL18" s="1170"/>
      <c r="AM18" s="1171">
        <v>29540</v>
      </c>
      <c r="AN18" s="1171"/>
      <c r="AO18" s="1171"/>
      <c r="AP18" s="1171"/>
      <c r="AQ18" s="1171"/>
      <c r="AR18" s="1171"/>
      <c r="AS18" s="1171"/>
      <c r="AT18" s="1171"/>
      <c r="AU18" s="1171"/>
      <c r="AV18" s="1170"/>
      <c r="AW18" s="1170"/>
      <c r="AX18" s="1170"/>
      <c r="AY18" s="1171">
        <v>1449</v>
      </c>
      <c r="AZ18" s="1171"/>
      <c r="BA18" s="1171"/>
      <c r="BB18" s="1171"/>
      <c r="BC18" s="1171"/>
      <c r="BD18" s="1171"/>
      <c r="BE18" s="1171"/>
      <c r="BF18" s="1171"/>
      <c r="BG18" s="1171"/>
      <c r="BH18" s="1170"/>
      <c r="BI18" s="1170"/>
      <c r="BJ18" s="1170"/>
      <c r="BK18" s="1171">
        <v>1279</v>
      </c>
      <c r="BL18" s="1171"/>
      <c r="BM18" s="1171"/>
      <c r="BN18" s="1171"/>
      <c r="BO18" s="1171"/>
      <c r="BP18" s="1171"/>
      <c r="BQ18" s="1171"/>
      <c r="BR18" s="1171"/>
      <c r="BS18" s="1171"/>
      <c r="BT18" s="1171" t="s">
        <v>58</v>
      </c>
      <c r="BU18" s="1171"/>
      <c r="BV18" s="1171"/>
      <c r="BW18" s="424"/>
      <c r="BX18" s="424"/>
    </row>
    <row r="19" spans="1:76" s="346" customFormat="1" ht="18.75" customHeight="1">
      <c r="A19" s="10">
        <v>2000</v>
      </c>
      <c r="B19" s="2"/>
      <c r="C19" s="1171">
        <v>176837</v>
      </c>
      <c r="D19" s="1171"/>
      <c r="E19" s="1171"/>
      <c r="F19" s="1171"/>
      <c r="G19" s="1171"/>
      <c r="H19" s="1171"/>
      <c r="I19" s="1171"/>
      <c r="J19" s="1171"/>
      <c r="K19" s="1171"/>
      <c r="L19" s="1170"/>
      <c r="M19" s="1170"/>
      <c r="N19" s="1170"/>
      <c r="O19" s="1171">
        <v>144048</v>
      </c>
      <c r="P19" s="1171"/>
      <c r="Q19" s="1171"/>
      <c r="R19" s="1171"/>
      <c r="S19" s="1171"/>
      <c r="T19" s="1171"/>
      <c r="U19" s="1171"/>
      <c r="V19" s="1171"/>
      <c r="W19" s="1171"/>
      <c r="X19" s="1170"/>
      <c r="Y19" s="1170"/>
      <c r="Z19" s="1170"/>
      <c r="AA19" s="1171">
        <v>120957</v>
      </c>
      <c r="AB19" s="1171"/>
      <c r="AC19" s="1171"/>
      <c r="AD19" s="1171"/>
      <c r="AE19" s="1171"/>
      <c r="AF19" s="1171"/>
      <c r="AG19" s="1171"/>
      <c r="AH19" s="1171"/>
      <c r="AI19" s="1171"/>
      <c r="AJ19" s="1170"/>
      <c r="AK19" s="1170"/>
      <c r="AL19" s="1170"/>
      <c r="AM19" s="1171">
        <v>23091</v>
      </c>
      <c r="AN19" s="1171"/>
      <c r="AO19" s="1171"/>
      <c r="AP19" s="1171"/>
      <c r="AQ19" s="1171"/>
      <c r="AR19" s="1171"/>
      <c r="AS19" s="1171"/>
      <c r="AT19" s="1171"/>
      <c r="AU19" s="1171"/>
      <c r="AV19" s="1170"/>
      <c r="AW19" s="1170"/>
      <c r="AX19" s="1170"/>
      <c r="AY19" s="1171">
        <v>638</v>
      </c>
      <c r="AZ19" s="1171"/>
      <c r="BA19" s="1171"/>
      <c r="BB19" s="1171"/>
      <c r="BC19" s="1171"/>
      <c r="BD19" s="1171"/>
      <c r="BE19" s="1171"/>
      <c r="BF19" s="1171"/>
      <c r="BG19" s="1171"/>
      <c r="BH19" s="1171" t="s">
        <v>58</v>
      </c>
      <c r="BI19" s="1171"/>
      <c r="BJ19" s="1171"/>
      <c r="BK19" s="1171">
        <v>50</v>
      </c>
      <c r="BL19" s="1171"/>
      <c r="BM19" s="1171"/>
      <c r="BN19" s="1171"/>
      <c r="BO19" s="1171"/>
      <c r="BP19" s="1171"/>
      <c r="BQ19" s="1171"/>
      <c r="BR19" s="1171"/>
      <c r="BS19" s="1171"/>
      <c r="BT19" s="1171" t="s">
        <v>58</v>
      </c>
      <c r="BU19" s="1171"/>
      <c r="BV19" s="1171"/>
      <c r="BW19" s="424"/>
      <c r="BX19" s="392"/>
    </row>
    <row r="20" spans="1:76" s="346" customFormat="1" ht="9" customHeight="1">
      <c r="A20" s="111"/>
      <c r="B20" s="10"/>
      <c r="C20" s="1171"/>
      <c r="D20" s="1171"/>
      <c r="E20" s="1171"/>
      <c r="F20" s="1171"/>
      <c r="G20" s="1171"/>
      <c r="H20" s="1171"/>
      <c r="I20" s="1171"/>
      <c r="J20" s="1171"/>
      <c r="K20" s="1171"/>
      <c r="L20" s="1170"/>
      <c r="M20" s="1170"/>
      <c r="N20" s="1170"/>
      <c r="O20" s="1171"/>
      <c r="P20" s="1171"/>
      <c r="Q20" s="1171"/>
      <c r="R20" s="1171"/>
      <c r="S20" s="1171"/>
      <c r="T20" s="1171"/>
      <c r="U20" s="1171"/>
      <c r="V20" s="1171"/>
      <c r="W20" s="1171"/>
      <c r="X20" s="1170"/>
      <c r="Y20" s="1170"/>
      <c r="Z20" s="1170"/>
      <c r="AA20" s="1171"/>
      <c r="AB20" s="1171"/>
      <c r="AC20" s="1171"/>
      <c r="AD20" s="1171"/>
      <c r="AE20" s="1171"/>
      <c r="AF20" s="1171"/>
      <c r="AG20" s="1171"/>
      <c r="AH20" s="1171"/>
      <c r="AI20" s="1171"/>
      <c r="AJ20" s="1170"/>
      <c r="AK20" s="1170"/>
      <c r="AL20" s="1170"/>
      <c r="AM20" s="1171"/>
      <c r="AN20" s="1171"/>
      <c r="AO20" s="1171"/>
      <c r="AP20" s="1171"/>
      <c r="AQ20" s="1171"/>
      <c r="AR20" s="1171"/>
      <c r="AS20" s="1171"/>
      <c r="AT20" s="1171"/>
      <c r="AU20" s="1171"/>
      <c r="AV20" s="1170"/>
      <c r="AW20" s="1170"/>
      <c r="AX20" s="1170"/>
      <c r="AY20" s="1171"/>
      <c r="AZ20" s="1171"/>
      <c r="BA20" s="1171"/>
      <c r="BB20" s="1171"/>
      <c r="BC20" s="1171"/>
      <c r="BD20" s="1171"/>
      <c r="BE20" s="1171"/>
      <c r="BF20" s="1171"/>
      <c r="BG20" s="1171"/>
      <c r="BH20" s="1170"/>
      <c r="BI20" s="1170"/>
      <c r="BJ20" s="1170"/>
      <c r="BK20" s="1171"/>
      <c r="BL20" s="1171"/>
      <c r="BM20" s="1171"/>
      <c r="BN20" s="1171"/>
      <c r="BO20" s="1171"/>
      <c r="BP20" s="1171"/>
      <c r="BQ20" s="1171"/>
      <c r="BR20" s="1171"/>
      <c r="BS20" s="1171"/>
      <c r="BT20" s="1170"/>
      <c r="BU20" s="1170"/>
      <c r="BV20" s="1170"/>
      <c r="BW20" s="424"/>
      <c r="BX20" s="392"/>
    </row>
    <row r="21" spans="1:76" s="346" customFormat="1" ht="18.75" customHeight="1">
      <c r="A21" s="113">
        <v>2000</v>
      </c>
      <c r="B21" s="333" t="s">
        <v>157</v>
      </c>
      <c r="C21" s="1171">
        <v>178064</v>
      </c>
      <c r="D21" s="1171"/>
      <c r="E21" s="1171"/>
      <c r="F21" s="1171"/>
      <c r="G21" s="1171"/>
      <c r="H21" s="1171"/>
      <c r="I21" s="1171"/>
      <c r="J21" s="1171"/>
      <c r="K21" s="1171"/>
      <c r="L21" s="1170"/>
      <c r="M21" s="1170"/>
      <c r="N21" s="1170"/>
      <c r="O21" s="1171">
        <v>129545</v>
      </c>
      <c r="P21" s="1171"/>
      <c r="Q21" s="1171"/>
      <c r="R21" s="1171"/>
      <c r="S21" s="1171"/>
      <c r="T21" s="1171"/>
      <c r="U21" s="1171"/>
      <c r="V21" s="1171"/>
      <c r="W21" s="1171"/>
      <c r="X21" s="1170"/>
      <c r="Y21" s="1170"/>
      <c r="Z21" s="1170"/>
      <c r="AA21" s="1171">
        <v>105034</v>
      </c>
      <c r="AB21" s="1171"/>
      <c r="AC21" s="1171"/>
      <c r="AD21" s="1171"/>
      <c r="AE21" s="1171"/>
      <c r="AF21" s="1171"/>
      <c r="AG21" s="1171"/>
      <c r="AH21" s="1171"/>
      <c r="AI21" s="1171"/>
      <c r="AJ21" s="1170"/>
      <c r="AK21" s="1170"/>
      <c r="AL21" s="1170"/>
      <c r="AM21" s="1171">
        <v>24511</v>
      </c>
      <c r="AN21" s="1171"/>
      <c r="AO21" s="1171"/>
      <c r="AP21" s="1171"/>
      <c r="AQ21" s="1171"/>
      <c r="AR21" s="1171"/>
      <c r="AS21" s="1171"/>
      <c r="AT21" s="1171"/>
      <c r="AU21" s="1171"/>
      <c r="AV21" s="1170"/>
      <c r="AW21" s="1170"/>
      <c r="AX21" s="1170"/>
      <c r="AY21" s="1171">
        <v>104</v>
      </c>
      <c r="AZ21" s="1171"/>
      <c r="BA21" s="1171"/>
      <c r="BB21" s="1171"/>
      <c r="BC21" s="1171"/>
      <c r="BD21" s="1171"/>
      <c r="BE21" s="1171"/>
      <c r="BF21" s="1171"/>
      <c r="BG21" s="1171"/>
      <c r="BH21" s="1170"/>
      <c r="BI21" s="1170"/>
      <c r="BJ21" s="1170"/>
      <c r="BK21" s="1171">
        <v>4</v>
      </c>
      <c r="BL21" s="1171"/>
      <c r="BM21" s="1171"/>
      <c r="BN21" s="1171"/>
      <c r="BO21" s="1171"/>
      <c r="BP21" s="1171"/>
      <c r="BQ21" s="1171"/>
      <c r="BR21" s="1171"/>
      <c r="BS21" s="1171"/>
      <c r="BT21" s="1171" t="s">
        <v>58</v>
      </c>
      <c r="BU21" s="1171"/>
      <c r="BV21" s="1171"/>
      <c r="BW21" s="424"/>
      <c r="BX21" s="392"/>
    </row>
    <row r="22" spans="1:76" s="346" customFormat="1" ht="18.75" customHeight="1">
      <c r="A22" s="113"/>
      <c r="B22" s="333" t="s">
        <v>158</v>
      </c>
      <c r="C22" s="1171">
        <v>178030</v>
      </c>
      <c r="D22" s="1171"/>
      <c r="E22" s="1171"/>
      <c r="F22" s="1171"/>
      <c r="G22" s="1171"/>
      <c r="H22" s="1171"/>
      <c r="I22" s="1171"/>
      <c r="J22" s="1171"/>
      <c r="K22" s="1171"/>
      <c r="L22" s="1170"/>
      <c r="M22" s="1170"/>
      <c r="N22" s="1170"/>
      <c r="O22" s="1171">
        <v>132102</v>
      </c>
      <c r="P22" s="1171"/>
      <c r="Q22" s="1171"/>
      <c r="R22" s="1171"/>
      <c r="S22" s="1171"/>
      <c r="T22" s="1171"/>
      <c r="U22" s="1171"/>
      <c r="V22" s="1171"/>
      <c r="W22" s="1171"/>
      <c r="X22" s="1170"/>
      <c r="Y22" s="1170"/>
      <c r="Z22" s="1170"/>
      <c r="AA22" s="1171">
        <v>107544</v>
      </c>
      <c r="AB22" s="1171"/>
      <c r="AC22" s="1171"/>
      <c r="AD22" s="1171"/>
      <c r="AE22" s="1171"/>
      <c r="AF22" s="1171"/>
      <c r="AG22" s="1171"/>
      <c r="AH22" s="1171"/>
      <c r="AI22" s="1171"/>
      <c r="AJ22" s="1170"/>
      <c r="AK22" s="1170"/>
      <c r="AL22" s="1170"/>
      <c r="AM22" s="1171">
        <v>24558</v>
      </c>
      <c r="AN22" s="1171"/>
      <c r="AO22" s="1171"/>
      <c r="AP22" s="1171"/>
      <c r="AQ22" s="1171"/>
      <c r="AR22" s="1171"/>
      <c r="AS22" s="1171"/>
      <c r="AT22" s="1171"/>
      <c r="AU22" s="1171"/>
      <c r="AV22" s="1170"/>
      <c r="AW22" s="1170"/>
      <c r="AX22" s="1170"/>
      <c r="AY22" s="1171">
        <v>58</v>
      </c>
      <c r="AZ22" s="1171"/>
      <c r="BA22" s="1171"/>
      <c r="BB22" s="1171"/>
      <c r="BC22" s="1171"/>
      <c r="BD22" s="1171"/>
      <c r="BE22" s="1171"/>
      <c r="BF22" s="1171"/>
      <c r="BG22" s="1171"/>
      <c r="BH22" s="1171" t="s">
        <v>58</v>
      </c>
      <c r="BI22" s="1171"/>
      <c r="BJ22" s="1171"/>
      <c r="BK22" s="1171">
        <v>6</v>
      </c>
      <c r="BL22" s="1171"/>
      <c r="BM22" s="1171"/>
      <c r="BN22" s="1171"/>
      <c r="BO22" s="1171"/>
      <c r="BP22" s="1171"/>
      <c r="BQ22" s="1171"/>
      <c r="BR22" s="1171"/>
      <c r="BS22" s="1171"/>
      <c r="BT22" s="1171" t="s">
        <v>58</v>
      </c>
      <c r="BU22" s="1171"/>
      <c r="BV22" s="1171"/>
      <c r="BW22" s="424"/>
      <c r="BX22" s="392"/>
    </row>
    <row r="23" spans="1:76" s="346" customFormat="1" ht="18.75" customHeight="1">
      <c r="A23" s="113"/>
      <c r="B23" s="334" t="s">
        <v>159</v>
      </c>
      <c r="C23" s="1171">
        <v>177739</v>
      </c>
      <c r="D23" s="1171"/>
      <c r="E23" s="1171"/>
      <c r="F23" s="1171"/>
      <c r="G23" s="1171"/>
      <c r="H23" s="1171"/>
      <c r="I23" s="1171"/>
      <c r="J23" s="1171"/>
      <c r="K23" s="1171"/>
      <c r="L23" s="1170"/>
      <c r="M23" s="1170"/>
      <c r="N23" s="1170"/>
      <c r="O23" s="1171">
        <v>135110</v>
      </c>
      <c r="P23" s="1171"/>
      <c r="Q23" s="1171"/>
      <c r="R23" s="1171"/>
      <c r="S23" s="1171"/>
      <c r="T23" s="1171"/>
      <c r="U23" s="1171"/>
      <c r="V23" s="1171"/>
      <c r="W23" s="1171"/>
      <c r="X23" s="1170"/>
      <c r="Y23" s="1170"/>
      <c r="Z23" s="1170"/>
      <c r="AA23" s="1171">
        <v>110545</v>
      </c>
      <c r="AB23" s="1171"/>
      <c r="AC23" s="1171"/>
      <c r="AD23" s="1171"/>
      <c r="AE23" s="1171"/>
      <c r="AF23" s="1171"/>
      <c r="AG23" s="1171"/>
      <c r="AH23" s="1171"/>
      <c r="AI23" s="1171"/>
      <c r="AJ23" s="1170"/>
      <c r="AK23" s="1170"/>
      <c r="AL23" s="1170"/>
      <c r="AM23" s="1171">
        <v>24565</v>
      </c>
      <c r="AN23" s="1171"/>
      <c r="AO23" s="1171"/>
      <c r="AP23" s="1171"/>
      <c r="AQ23" s="1171"/>
      <c r="AR23" s="1171"/>
      <c r="AS23" s="1171"/>
      <c r="AT23" s="1171"/>
      <c r="AU23" s="1171"/>
      <c r="AV23" s="1170"/>
      <c r="AW23" s="1170"/>
      <c r="AX23" s="1170"/>
      <c r="AY23" s="1171">
        <v>49</v>
      </c>
      <c r="AZ23" s="1171"/>
      <c r="BA23" s="1171"/>
      <c r="BB23" s="1171"/>
      <c r="BC23" s="1171"/>
      <c r="BD23" s="1171"/>
      <c r="BE23" s="1171"/>
      <c r="BF23" s="1171"/>
      <c r="BG23" s="1171"/>
      <c r="BH23" s="1171" t="s">
        <v>58</v>
      </c>
      <c r="BI23" s="1171"/>
      <c r="BJ23" s="1171"/>
      <c r="BK23" s="1171">
        <v>2</v>
      </c>
      <c r="BL23" s="1171"/>
      <c r="BM23" s="1171"/>
      <c r="BN23" s="1171"/>
      <c r="BO23" s="1171"/>
      <c r="BP23" s="1171"/>
      <c r="BQ23" s="1171"/>
      <c r="BR23" s="1171"/>
      <c r="BS23" s="1171"/>
      <c r="BT23" s="1199"/>
      <c r="BU23" s="1170"/>
      <c r="BV23" s="1170"/>
      <c r="BW23" s="424"/>
      <c r="BX23" s="392"/>
    </row>
    <row r="24" spans="1:76" s="346" customFormat="1" ht="18.75" customHeight="1">
      <c r="A24" s="113"/>
      <c r="B24" s="334" t="s">
        <v>160</v>
      </c>
      <c r="C24" s="1171">
        <v>176890</v>
      </c>
      <c r="D24" s="1171"/>
      <c r="E24" s="1171"/>
      <c r="F24" s="1171"/>
      <c r="G24" s="1171"/>
      <c r="H24" s="1171"/>
      <c r="I24" s="1171"/>
      <c r="J24" s="1171"/>
      <c r="K24" s="1171"/>
      <c r="L24" s="1170"/>
      <c r="M24" s="1170"/>
      <c r="N24" s="1170"/>
      <c r="O24" s="1171">
        <v>138111</v>
      </c>
      <c r="P24" s="1171"/>
      <c r="Q24" s="1171"/>
      <c r="R24" s="1171"/>
      <c r="S24" s="1171"/>
      <c r="T24" s="1171"/>
      <c r="U24" s="1171"/>
      <c r="V24" s="1171"/>
      <c r="W24" s="1171"/>
      <c r="X24" s="1170"/>
      <c r="Y24" s="1170"/>
      <c r="Z24" s="1170"/>
      <c r="AA24" s="1171">
        <v>114264</v>
      </c>
      <c r="AB24" s="1171"/>
      <c r="AC24" s="1171"/>
      <c r="AD24" s="1171"/>
      <c r="AE24" s="1171"/>
      <c r="AF24" s="1171"/>
      <c r="AG24" s="1171"/>
      <c r="AH24" s="1171"/>
      <c r="AI24" s="1171"/>
      <c r="AJ24" s="1170"/>
      <c r="AK24" s="1170"/>
      <c r="AL24" s="1170"/>
      <c r="AM24" s="1171">
        <v>23847</v>
      </c>
      <c r="AN24" s="1171"/>
      <c r="AO24" s="1171"/>
      <c r="AP24" s="1171"/>
      <c r="AQ24" s="1171"/>
      <c r="AR24" s="1171"/>
      <c r="AS24" s="1171"/>
      <c r="AT24" s="1171"/>
      <c r="AU24" s="1171"/>
      <c r="AV24" s="1170"/>
      <c r="AW24" s="1170"/>
      <c r="AX24" s="1170"/>
      <c r="AY24" s="1171">
        <v>43</v>
      </c>
      <c r="AZ24" s="1171"/>
      <c r="BA24" s="1171"/>
      <c r="BB24" s="1171"/>
      <c r="BC24" s="1171"/>
      <c r="BD24" s="1171"/>
      <c r="BE24" s="1171"/>
      <c r="BF24" s="1171"/>
      <c r="BG24" s="1171"/>
      <c r="BH24" s="1170"/>
      <c r="BI24" s="1170"/>
      <c r="BJ24" s="1170"/>
      <c r="BK24" s="1171">
        <v>4</v>
      </c>
      <c r="BL24" s="1171"/>
      <c r="BM24" s="1171"/>
      <c r="BN24" s="1171"/>
      <c r="BO24" s="1171"/>
      <c r="BP24" s="1171"/>
      <c r="BQ24" s="1171"/>
      <c r="BR24" s="1171"/>
      <c r="BS24" s="1171"/>
      <c r="BT24" s="1171" t="s">
        <v>58</v>
      </c>
      <c r="BU24" s="1171"/>
      <c r="BV24" s="1171"/>
      <c r="BW24" s="424"/>
      <c r="BX24" s="392"/>
    </row>
    <row r="25" spans="1:76" s="346" customFormat="1" ht="18.75" customHeight="1">
      <c r="A25" s="113"/>
      <c r="B25" s="335" t="s">
        <v>161</v>
      </c>
      <c r="C25" s="1171">
        <v>176957</v>
      </c>
      <c r="D25" s="1171"/>
      <c r="E25" s="1171"/>
      <c r="F25" s="1171"/>
      <c r="G25" s="1171"/>
      <c r="H25" s="1171"/>
      <c r="I25" s="1171"/>
      <c r="J25" s="1171"/>
      <c r="K25" s="1171"/>
      <c r="L25" s="1170"/>
      <c r="M25" s="1170"/>
      <c r="N25" s="1170"/>
      <c r="O25" s="1171">
        <v>140207</v>
      </c>
      <c r="P25" s="1171"/>
      <c r="Q25" s="1171"/>
      <c r="R25" s="1171"/>
      <c r="S25" s="1171"/>
      <c r="T25" s="1171"/>
      <c r="U25" s="1171"/>
      <c r="V25" s="1171"/>
      <c r="W25" s="1171"/>
      <c r="X25" s="1170"/>
      <c r="Y25" s="1170"/>
      <c r="Z25" s="1170"/>
      <c r="AA25" s="1171">
        <v>118089</v>
      </c>
      <c r="AB25" s="1171"/>
      <c r="AC25" s="1171"/>
      <c r="AD25" s="1171"/>
      <c r="AE25" s="1171"/>
      <c r="AF25" s="1171"/>
      <c r="AG25" s="1171"/>
      <c r="AH25" s="1171"/>
      <c r="AI25" s="1171"/>
      <c r="AJ25" s="1170"/>
      <c r="AK25" s="1170"/>
      <c r="AL25" s="1170"/>
      <c r="AM25" s="1171">
        <v>22118</v>
      </c>
      <c r="AN25" s="1171"/>
      <c r="AO25" s="1171"/>
      <c r="AP25" s="1171"/>
      <c r="AQ25" s="1171"/>
      <c r="AR25" s="1171"/>
      <c r="AS25" s="1171"/>
      <c r="AT25" s="1171"/>
      <c r="AU25" s="1171"/>
      <c r="AV25" s="1170"/>
      <c r="AW25" s="1170"/>
      <c r="AX25" s="1170"/>
      <c r="AY25" s="1171">
        <v>29</v>
      </c>
      <c r="AZ25" s="1171"/>
      <c r="BA25" s="1171"/>
      <c r="BB25" s="1171"/>
      <c r="BC25" s="1171"/>
      <c r="BD25" s="1171"/>
      <c r="BE25" s="1171"/>
      <c r="BF25" s="1171"/>
      <c r="BG25" s="1171"/>
      <c r="BH25" s="1171" t="s">
        <v>58</v>
      </c>
      <c r="BI25" s="1171"/>
      <c r="BJ25" s="1171"/>
      <c r="BK25" s="1171">
        <v>5</v>
      </c>
      <c r="BL25" s="1171"/>
      <c r="BM25" s="1171"/>
      <c r="BN25" s="1171"/>
      <c r="BO25" s="1171"/>
      <c r="BP25" s="1171"/>
      <c r="BQ25" s="1171"/>
      <c r="BR25" s="1171"/>
      <c r="BS25" s="1171"/>
      <c r="BT25" s="1171" t="s">
        <v>58</v>
      </c>
      <c r="BU25" s="1171"/>
      <c r="BV25" s="1171"/>
      <c r="BW25" s="424"/>
      <c r="BX25" s="392"/>
    </row>
    <row r="26" spans="1:76" s="346" customFormat="1" ht="18.75" customHeight="1">
      <c r="A26" s="113"/>
      <c r="B26" s="335" t="s">
        <v>162</v>
      </c>
      <c r="C26" s="1171">
        <v>176896</v>
      </c>
      <c r="D26" s="1171"/>
      <c r="E26" s="1171"/>
      <c r="F26" s="1171"/>
      <c r="G26" s="1171"/>
      <c r="H26" s="1171"/>
      <c r="I26" s="1171"/>
      <c r="J26" s="1171"/>
      <c r="K26" s="1171"/>
      <c r="L26" s="1170"/>
      <c r="M26" s="1170"/>
      <c r="N26" s="1170"/>
      <c r="O26" s="1171">
        <v>141536</v>
      </c>
      <c r="P26" s="1171"/>
      <c r="Q26" s="1171"/>
      <c r="R26" s="1171"/>
      <c r="S26" s="1171"/>
      <c r="T26" s="1171"/>
      <c r="U26" s="1171"/>
      <c r="V26" s="1171"/>
      <c r="W26" s="1171"/>
      <c r="X26" s="1170"/>
      <c r="Y26" s="1170"/>
      <c r="Z26" s="1170"/>
      <c r="AA26" s="1171">
        <v>120019</v>
      </c>
      <c r="AB26" s="1171"/>
      <c r="AC26" s="1171"/>
      <c r="AD26" s="1171"/>
      <c r="AE26" s="1171"/>
      <c r="AF26" s="1171"/>
      <c r="AG26" s="1171"/>
      <c r="AH26" s="1171"/>
      <c r="AI26" s="1171"/>
      <c r="AJ26" s="1170"/>
      <c r="AK26" s="1170"/>
      <c r="AL26" s="1170"/>
      <c r="AM26" s="1171">
        <v>21517</v>
      </c>
      <c r="AN26" s="1171"/>
      <c r="AO26" s="1171"/>
      <c r="AP26" s="1171"/>
      <c r="AQ26" s="1171"/>
      <c r="AR26" s="1171"/>
      <c r="AS26" s="1171"/>
      <c r="AT26" s="1171"/>
      <c r="AU26" s="1171"/>
      <c r="AV26" s="1170"/>
      <c r="AW26" s="1170"/>
      <c r="AX26" s="1170"/>
      <c r="AY26" s="1171">
        <v>37</v>
      </c>
      <c r="AZ26" s="1171"/>
      <c r="BA26" s="1171"/>
      <c r="BB26" s="1171"/>
      <c r="BC26" s="1171"/>
      <c r="BD26" s="1171"/>
      <c r="BE26" s="1171"/>
      <c r="BF26" s="1171"/>
      <c r="BG26" s="1171"/>
      <c r="BH26" s="1170"/>
      <c r="BI26" s="1170"/>
      <c r="BJ26" s="1170"/>
      <c r="BK26" s="1171">
        <v>3</v>
      </c>
      <c r="BL26" s="1171"/>
      <c r="BM26" s="1171"/>
      <c r="BN26" s="1171"/>
      <c r="BO26" s="1171"/>
      <c r="BP26" s="1171"/>
      <c r="BQ26" s="1171"/>
      <c r="BR26" s="1171"/>
      <c r="BS26" s="1171"/>
      <c r="BT26" s="1171" t="s">
        <v>58</v>
      </c>
      <c r="BU26" s="1171"/>
      <c r="BV26" s="1171"/>
      <c r="BW26" s="424"/>
      <c r="BX26" s="392"/>
    </row>
    <row r="27" spans="1:76" s="346" customFormat="1" ht="18.75" customHeight="1">
      <c r="A27" s="113"/>
      <c r="B27" s="335" t="s">
        <v>163</v>
      </c>
      <c r="C27" s="1171">
        <v>177129</v>
      </c>
      <c r="D27" s="1171"/>
      <c r="E27" s="1171"/>
      <c r="F27" s="1171"/>
      <c r="G27" s="1171"/>
      <c r="H27" s="1171"/>
      <c r="I27" s="1171"/>
      <c r="J27" s="1171"/>
      <c r="K27" s="1171"/>
      <c r="L27" s="1170"/>
      <c r="M27" s="1170"/>
      <c r="N27" s="1170"/>
      <c r="O27" s="1171">
        <v>142315</v>
      </c>
      <c r="P27" s="1171"/>
      <c r="Q27" s="1171"/>
      <c r="R27" s="1171"/>
      <c r="S27" s="1171"/>
      <c r="T27" s="1171"/>
      <c r="U27" s="1171"/>
      <c r="V27" s="1171"/>
      <c r="W27" s="1171"/>
      <c r="X27" s="1170"/>
      <c r="Y27" s="1170"/>
      <c r="Z27" s="1170"/>
      <c r="AA27" s="1171">
        <v>120793</v>
      </c>
      <c r="AB27" s="1171"/>
      <c r="AC27" s="1171"/>
      <c r="AD27" s="1171"/>
      <c r="AE27" s="1171"/>
      <c r="AF27" s="1171"/>
      <c r="AG27" s="1171"/>
      <c r="AH27" s="1171"/>
      <c r="AI27" s="1171"/>
      <c r="AJ27" s="1170"/>
      <c r="AK27" s="1170"/>
      <c r="AL27" s="1170"/>
      <c r="AM27" s="1171">
        <v>21522</v>
      </c>
      <c r="AN27" s="1171"/>
      <c r="AO27" s="1171"/>
      <c r="AP27" s="1171"/>
      <c r="AQ27" s="1171"/>
      <c r="AR27" s="1171"/>
      <c r="AS27" s="1171"/>
      <c r="AT27" s="1171"/>
      <c r="AU27" s="1171"/>
      <c r="AV27" s="1170"/>
      <c r="AW27" s="1170"/>
      <c r="AX27" s="1170"/>
      <c r="AY27" s="1171">
        <v>22</v>
      </c>
      <c r="AZ27" s="1171"/>
      <c r="BA27" s="1171"/>
      <c r="BB27" s="1171"/>
      <c r="BC27" s="1171"/>
      <c r="BD27" s="1171"/>
      <c r="BE27" s="1171"/>
      <c r="BF27" s="1171"/>
      <c r="BG27" s="1171"/>
      <c r="BH27" s="1170"/>
      <c r="BI27" s="1170"/>
      <c r="BJ27" s="1170"/>
      <c r="BK27" s="1171">
        <v>3</v>
      </c>
      <c r="BL27" s="1171"/>
      <c r="BM27" s="1171"/>
      <c r="BN27" s="1171"/>
      <c r="BO27" s="1171"/>
      <c r="BP27" s="1171"/>
      <c r="BQ27" s="1171"/>
      <c r="BR27" s="1171"/>
      <c r="BS27" s="1171"/>
      <c r="BT27" s="1171" t="s">
        <v>58</v>
      </c>
      <c r="BU27" s="1171"/>
      <c r="BV27" s="1171"/>
      <c r="BW27" s="424"/>
      <c r="BX27" s="392"/>
    </row>
    <row r="28" spans="1:76" s="346" customFormat="1" ht="18.75" customHeight="1">
      <c r="A28" s="113"/>
      <c r="B28" s="335" t="s">
        <v>164</v>
      </c>
      <c r="C28" s="1171">
        <v>176837</v>
      </c>
      <c r="D28" s="1171"/>
      <c r="E28" s="1171"/>
      <c r="F28" s="1171"/>
      <c r="G28" s="1171"/>
      <c r="H28" s="1171"/>
      <c r="I28" s="1171"/>
      <c r="J28" s="1171"/>
      <c r="K28" s="1171"/>
      <c r="L28" s="1170"/>
      <c r="M28" s="1170"/>
      <c r="N28" s="1170"/>
      <c r="O28" s="1171">
        <v>144048</v>
      </c>
      <c r="P28" s="1171"/>
      <c r="Q28" s="1171"/>
      <c r="R28" s="1171"/>
      <c r="S28" s="1171"/>
      <c r="T28" s="1171"/>
      <c r="U28" s="1171"/>
      <c r="V28" s="1171"/>
      <c r="W28" s="1171"/>
      <c r="X28" s="1170"/>
      <c r="Y28" s="1170"/>
      <c r="Z28" s="1170"/>
      <c r="AA28" s="1171">
        <v>120957</v>
      </c>
      <c r="AB28" s="1171"/>
      <c r="AC28" s="1171"/>
      <c r="AD28" s="1171"/>
      <c r="AE28" s="1171"/>
      <c r="AF28" s="1171"/>
      <c r="AG28" s="1171"/>
      <c r="AH28" s="1171"/>
      <c r="AI28" s="1171"/>
      <c r="AJ28" s="1170"/>
      <c r="AK28" s="1170"/>
      <c r="AL28" s="1170"/>
      <c r="AM28" s="1171">
        <v>23091</v>
      </c>
      <c r="AN28" s="1171"/>
      <c r="AO28" s="1171"/>
      <c r="AP28" s="1171"/>
      <c r="AQ28" s="1171"/>
      <c r="AR28" s="1171"/>
      <c r="AS28" s="1171"/>
      <c r="AT28" s="1171"/>
      <c r="AU28" s="1171"/>
      <c r="AV28" s="1170"/>
      <c r="AW28" s="1170"/>
      <c r="AX28" s="1170"/>
      <c r="AY28" s="1171">
        <v>44</v>
      </c>
      <c r="AZ28" s="1171"/>
      <c r="BA28" s="1171"/>
      <c r="BB28" s="1171"/>
      <c r="BC28" s="1171"/>
      <c r="BD28" s="1171"/>
      <c r="BE28" s="1171"/>
      <c r="BF28" s="1171"/>
      <c r="BG28" s="1171"/>
      <c r="BH28" s="1170"/>
      <c r="BI28" s="1170"/>
      <c r="BJ28" s="1170"/>
      <c r="BK28" s="1172">
        <v>1</v>
      </c>
      <c r="BL28" s="1172"/>
      <c r="BM28" s="1172"/>
      <c r="BN28" s="1172"/>
      <c r="BO28" s="1172"/>
      <c r="BP28" s="1172"/>
      <c r="BQ28" s="1172"/>
      <c r="BR28" s="1172"/>
      <c r="BS28" s="1172"/>
      <c r="BT28" s="1171" t="s">
        <v>58</v>
      </c>
      <c r="BU28" s="1171"/>
      <c r="BV28" s="1171"/>
      <c r="BW28" s="424"/>
      <c r="BX28" s="392"/>
    </row>
    <row r="29" spans="1:76" s="346" customFormat="1" ht="18.75" customHeight="1">
      <c r="A29" s="111"/>
      <c r="B29" s="10"/>
      <c r="C29" s="1171"/>
      <c r="D29" s="1171"/>
      <c r="E29" s="1171"/>
      <c r="F29" s="1171"/>
      <c r="G29" s="1171"/>
      <c r="H29" s="1171"/>
      <c r="I29" s="1171"/>
      <c r="J29" s="1171"/>
      <c r="K29" s="1171"/>
      <c r="L29" s="1170"/>
      <c r="M29" s="1170"/>
      <c r="N29" s="1170"/>
      <c r="O29" s="1171"/>
      <c r="P29" s="1171"/>
      <c r="Q29" s="1171"/>
      <c r="R29" s="1171"/>
      <c r="S29" s="1171"/>
      <c r="T29" s="1171"/>
      <c r="U29" s="1171"/>
      <c r="V29" s="1171"/>
      <c r="W29" s="1171"/>
      <c r="X29" s="1170"/>
      <c r="Y29" s="1170"/>
      <c r="Z29" s="1170"/>
      <c r="AA29" s="1171"/>
      <c r="AB29" s="1171"/>
      <c r="AC29" s="1171"/>
      <c r="AD29" s="1171"/>
      <c r="AE29" s="1171"/>
      <c r="AF29" s="1171"/>
      <c r="AG29" s="1171"/>
      <c r="AH29" s="1171"/>
      <c r="AI29" s="1171"/>
      <c r="AJ29" s="1170"/>
      <c r="AK29" s="1170"/>
      <c r="AL29" s="1170"/>
      <c r="AM29" s="1171"/>
      <c r="AN29" s="1171"/>
      <c r="AO29" s="1171"/>
      <c r="AP29" s="1171"/>
      <c r="AQ29" s="1171"/>
      <c r="AR29" s="1171"/>
      <c r="AS29" s="1171"/>
      <c r="AT29" s="1171"/>
      <c r="AU29" s="1171"/>
      <c r="AV29" s="1170"/>
      <c r="AW29" s="1170"/>
      <c r="AX29" s="1170"/>
      <c r="AY29" s="1171"/>
      <c r="AZ29" s="1171"/>
      <c r="BA29" s="1171"/>
      <c r="BB29" s="1171"/>
      <c r="BC29" s="1171"/>
      <c r="BD29" s="1171"/>
      <c r="BE29" s="1171"/>
      <c r="BF29" s="1171"/>
      <c r="BG29" s="1171"/>
      <c r="BH29" s="1170"/>
      <c r="BI29" s="1170"/>
      <c r="BJ29" s="1170"/>
      <c r="BK29" s="1171"/>
      <c r="BL29" s="1171"/>
      <c r="BM29" s="1171"/>
      <c r="BN29" s="1171"/>
      <c r="BO29" s="1171"/>
      <c r="BP29" s="1171"/>
      <c r="BQ29" s="1171"/>
      <c r="BR29" s="1171"/>
      <c r="BS29" s="1171"/>
      <c r="BT29" s="1170"/>
      <c r="BU29" s="1170"/>
      <c r="BV29" s="1170"/>
      <c r="BW29" s="424"/>
      <c r="BX29" s="392"/>
    </row>
    <row r="30" spans="1:76" s="346" customFormat="1" ht="18.75" customHeight="1">
      <c r="A30" s="113">
        <v>2001</v>
      </c>
      <c r="B30" s="606" t="s">
        <v>153</v>
      </c>
      <c r="C30" s="1171">
        <v>177060</v>
      </c>
      <c r="D30" s="1171"/>
      <c r="E30" s="1171"/>
      <c r="F30" s="1171"/>
      <c r="G30" s="1171"/>
      <c r="H30" s="1171"/>
      <c r="I30" s="1171"/>
      <c r="J30" s="1171"/>
      <c r="K30" s="1171"/>
      <c r="L30" s="1170"/>
      <c r="M30" s="1170"/>
      <c r="N30" s="1170"/>
      <c r="O30" s="1171">
        <v>145156</v>
      </c>
      <c r="P30" s="1171"/>
      <c r="Q30" s="1171"/>
      <c r="R30" s="1171"/>
      <c r="S30" s="1171"/>
      <c r="T30" s="1171"/>
      <c r="U30" s="1171"/>
      <c r="V30" s="1171"/>
      <c r="W30" s="1171"/>
      <c r="X30" s="1170"/>
      <c r="Y30" s="1170"/>
      <c r="Z30" s="1170"/>
      <c r="AA30" s="1171">
        <v>122955</v>
      </c>
      <c r="AB30" s="1171"/>
      <c r="AC30" s="1171"/>
      <c r="AD30" s="1171"/>
      <c r="AE30" s="1171"/>
      <c r="AF30" s="1171"/>
      <c r="AG30" s="1171"/>
      <c r="AH30" s="1171"/>
      <c r="AI30" s="1171"/>
      <c r="AJ30" s="1170"/>
      <c r="AK30" s="1170"/>
      <c r="AL30" s="1170"/>
      <c r="AM30" s="1171">
        <v>22201</v>
      </c>
      <c r="AN30" s="1171"/>
      <c r="AO30" s="1171"/>
      <c r="AP30" s="1171"/>
      <c r="AQ30" s="1171"/>
      <c r="AR30" s="1171"/>
      <c r="AS30" s="1171"/>
      <c r="AT30" s="1171"/>
      <c r="AU30" s="1171"/>
      <c r="AV30" s="1170"/>
      <c r="AW30" s="1170"/>
      <c r="AX30" s="1170"/>
      <c r="AY30" s="1171">
        <v>35</v>
      </c>
      <c r="AZ30" s="1171"/>
      <c r="BA30" s="1171"/>
      <c r="BB30" s="1171"/>
      <c r="BC30" s="1171"/>
      <c r="BD30" s="1171"/>
      <c r="BE30" s="1171"/>
      <c r="BF30" s="1171"/>
      <c r="BG30" s="1171"/>
      <c r="BH30" s="1170"/>
      <c r="BI30" s="1170"/>
      <c r="BJ30" s="1170"/>
      <c r="BK30" s="1172">
        <v>1</v>
      </c>
      <c r="BL30" s="1172"/>
      <c r="BM30" s="1172"/>
      <c r="BN30" s="1172"/>
      <c r="BO30" s="1172"/>
      <c r="BP30" s="1172"/>
      <c r="BQ30" s="1172"/>
      <c r="BR30" s="1172"/>
      <c r="BS30" s="1172"/>
      <c r="BT30" s="1171" t="s">
        <v>58</v>
      </c>
      <c r="BU30" s="1171"/>
      <c r="BV30" s="1171"/>
      <c r="BW30" s="424"/>
      <c r="BX30" s="392"/>
    </row>
    <row r="31" spans="1:76" s="346" customFormat="1" ht="18.75" customHeight="1">
      <c r="A31" s="113"/>
      <c r="B31" s="80" t="s">
        <v>154</v>
      </c>
      <c r="C31" s="1171">
        <v>177089</v>
      </c>
      <c r="D31" s="1171"/>
      <c r="E31" s="1171"/>
      <c r="F31" s="1171"/>
      <c r="G31" s="1171"/>
      <c r="H31" s="1171"/>
      <c r="I31" s="1171"/>
      <c r="J31" s="1171"/>
      <c r="K31" s="1171"/>
      <c r="L31" s="1170"/>
      <c r="M31" s="1170"/>
      <c r="N31" s="1170"/>
      <c r="O31" s="1171">
        <f>SUM(AA31:AU31)</f>
        <v>147823</v>
      </c>
      <c r="P31" s="1171"/>
      <c r="Q31" s="1171"/>
      <c r="R31" s="1171"/>
      <c r="S31" s="1171"/>
      <c r="T31" s="1171"/>
      <c r="U31" s="1171"/>
      <c r="V31" s="1171"/>
      <c r="W31" s="1171"/>
      <c r="X31" s="1170"/>
      <c r="Y31" s="1170"/>
      <c r="Z31" s="1170"/>
      <c r="AA31" s="1171">
        <v>126274</v>
      </c>
      <c r="AB31" s="1171"/>
      <c r="AC31" s="1171"/>
      <c r="AD31" s="1171"/>
      <c r="AE31" s="1171"/>
      <c r="AF31" s="1171"/>
      <c r="AG31" s="1171"/>
      <c r="AH31" s="1171"/>
      <c r="AI31" s="1171"/>
      <c r="AJ31" s="1170"/>
      <c r="AK31" s="1170"/>
      <c r="AL31" s="1170"/>
      <c r="AM31" s="1171">
        <v>21549</v>
      </c>
      <c r="AN31" s="1171"/>
      <c r="AO31" s="1171"/>
      <c r="AP31" s="1171"/>
      <c r="AQ31" s="1171"/>
      <c r="AR31" s="1171"/>
      <c r="AS31" s="1171"/>
      <c r="AT31" s="1171"/>
      <c r="AU31" s="1171"/>
      <c r="AV31" s="1170"/>
      <c r="AW31" s="1170"/>
      <c r="AX31" s="1170"/>
      <c r="AY31" s="1171">
        <v>33</v>
      </c>
      <c r="AZ31" s="1171"/>
      <c r="BA31" s="1171"/>
      <c r="BB31" s="1171"/>
      <c r="BC31" s="1171"/>
      <c r="BD31" s="1171"/>
      <c r="BE31" s="1171"/>
      <c r="BF31" s="1171"/>
      <c r="BG31" s="1171"/>
      <c r="BH31" s="1170"/>
      <c r="BI31" s="1170"/>
      <c r="BJ31" s="1170"/>
      <c r="BK31" s="1172">
        <v>3</v>
      </c>
      <c r="BL31" s="1172"/>
      <c r="BM31" s="1172"/>
      <c r="BN31" s="1172"/>
      <c r="BO31" s="1172"/>
      <c r="BP31" s="1172"/>
      <c r="BQ31" s="1172"/>
      <c r="BR31" s="1172"/>
      <c r="BS31" s="1172"/>
      <c r="BT31" s="1171" t="s">
        <v>58</v>
      </c>
      <c r="BU31" s="1171"/>
      <c r="BV31" s="1171"/>
      <c r="BW31" s="424"/>
      <c r="BX31" s="392"/>
    </row>
    <row r="32" spans="1:76" s="346" customFormat="1" ht="18.75" customHeight="1">
      <c r="A32" s="113"/>
      <c r="B32" s="80" t="s">
        <v>155</v>
      </c>
      <c r="C32" s="1171">
        <v>177074</v>
      </c>
      <c r="D32" s="1171"/>
      <c r="E32" s="1171"/>
      <c r="F32" s="1171"/>
      <c r="G32" s="1171"/>
      <c r="H32" s="1171"/>
      <c r="I32" s="1171"/>
      <c r="J32" s="1171"/>
      <c r="K32" s="1171"/>
      <c r="L32" s="1170"/>
      <c r="M32" s="1170"/>
      <c r="N32" s="1170"/>
      <c r="O32" s="1171">
        <f>SUM(AA32:AU32)</f>
        <v>149669</v>
      </c>
      <c r="P32" s="1171"/>
      <c r="Q32" s="1171"/>
      <c r="R32" s="1171"/>
      <c r="S32" s="1171"/>
      <c r="T32" s="1171"/>
      <c r="U32" s="1171"/>
      <c r="V32" s="1171"/>
      <c r="W32" s="1171"/>
      <c r="X32" s="1170"/>
      <c r="Y32" s="1170"/>
      <c r="Z32" s="1170"/>
      <c r="AA32" s="1171">
        <v>129003</v>
      </c>
      <c r="AB32" s="1171"/>
      <c r="AC32" s="1171"/>
      <c r="AD32" s="1171"/>
      <c r="AE32" s="1171"/>
      <c r="AF32" s="1171"/>
      <c r="AG32" s="1171"/>
      <c r="AH32" s="1171"/>
      <c r="AI32" s="1171"/>
      <c r="AJ32" s="1170"/>
      <c r="AK32" s="1170"/>
      <c r="AL32" s="1170"/>
      <c r="AM32" s="1171">
        <v>20666</v>
      </c>
      <c r="AN32" s="1171"/>
      <c r="AO32" s="1171"/>
      <c r="AP32" s="1171"/>
      <c r="AQ32" s="1171"/>
      <c r="AR32" s="1171"/>
      <c r="AS32" s="1171"/>
      <c r="AT32" s="1171"/>
      <c r="AU32" s="1171"/>
      <c r="AV32" s="1170"/>
      <c r="AW32" s="1170"/>
      <c r="AX32" s="1170"/>
      <c r="AY32" s="1171">
        <v>62</v>
      </c>
      <c r="AZ32" s="1171"/>
      <c r="BA32" s="1171"/>
      <c r="BB32" s="1171"/>
      <c r="BC32" s="1171"/>
      <c r="BD32" s="1171"/>
      <c r="BE32" s="1171"/>
      <c r="BF32" s="1171"/>
      <c r="BG32" s="1171"/>
      <c r="BH32" s="1171" t="s">
        <v>58</v>
      </c>
      <c r="BI32" s="1171"/>
      <c r="BJ32" s="1171"/>
      <c r="BK32" s="1172">
        <v>5</v>
      </c>
      <c r="BL32" s="1172"/>
      <c r="BM32" s="1172"/>
      <c r="BN32" s="1172"/>
      <c r="BO32" s="1172"/>
      <c r="BP32" s="1172"/>
      <c r="BQ32" s="1172"/>
      <c r="BR32" s="1172"/>
      <c r="BS32" s="1172"/>
      <c r="BT32" s="1171" t="s">
        <v>58</v>
      </c>
      <c r="BU32" s="1171"/>
      <c r="BV32" s="1171"/>
      <c r="BW32" s="424"/>
      <c r="BX32" s="392"/>
    </row>
    <row r="33" spans="1:76" s="346" customFormat="1" ht="18.75" customHeight="1">
      <c r="A33" s="113"/>
      <c r="B33" s="333" t="s">
        <v>156</v>
      </c>
      <c r="C33" s="1173">
        <v>176891</v>
      </c>
      <c r="D33" s="1173"/>
      <c r="E33" s="1173"/>
      <c r="F33" s="1173"/>
      <c r="G33" s="1173"/>
      <c r="H33" s="1173"/>
      <c r="I33" s="1173"/>
      <c r="J33" s="1173"/>
      <c r="K33" s="1173"/>
      <c r="L33" s="1170"/>
      <c r="M33" s="1170"/>
      <c r="N33" s="1170"/>
      <c r="O33" s="1171">
        <f>SUM(AA33:AU33)</f>
        <v>150562</v>
      </c>
      <c r="P33" s="1171"/>
      <c r="Q33" s="1171"/>
      <c r="R33" s="1171"/>
      <c r="S33" s="1171"/>
      <c r="T33" s="1171"/>
      <c r="U33" s="1171"/>
      <c r="V33" s="1171"/>
      <c r="W33" s="1171"/>
      <c r="X33" s="1170"/>
      <c r="Y33" s="1170"/>
      <c r="Z33" s="1170"/>
      <c r="AA33" s="1173">
        <v>130940</v>
      </c>
      <c r="AB33" s="1173"/>
      <c r="AC33" s="1173"/>
      <c r="AD33" s="1173"/>
      <c r="AE33" s="1173"/>
      <c r="AF33" s="1173"/>
      <c r="AG33" s="1173"/>
      <c r="AH33" s="1173"/>
      <c r="AI33" s="1173"/>
      <c r="AJ33" s="1170"/>
      <c r="AK33" s="1170"/>
      <c r="AL33" s="1170"/>
      <c r="AM33" s="1173">
        <v>19622</v>
      </c>
      <c r="AN33" s="1173"/>
      <c r="AO33" s="1173"/>
      <c r="AP33" s="1173"/>
      <c r="AQ33" s="1173"/>
      <c r="AR33" s="1173"/>
      <c r="AS33" s="1173"/>
      <c r="AT33" s="1173"/>
      <c r="AU33" s="1173"/>
      <c r="AV33" s="1170"/>
      <c r="AW33" s="1170"/>
      <c r="AX33" s="1170"/>
      <c r="AY33" s="1171">
        <v>41</v>
      </c>
      <c r="AZ33" s="1171"/>
      <c r="BA33" s="1171"/>
      <c r="BB33" s="1171"/>
      <c r="BC33" s="1171"/>
      <c r="BD33" s="1171"/>
      <c r="BE33" s="1171"/>
      <c r="BF33" s="1171"/>
      <c r="BG33" s="1171"/>
      <c r="BH33" s="1170"/>
      <c r="BI33" s="1170"/>
      <c r="BJ33" s="1170"/>
      <c r="BK33" s="1225">
        <v>3</v>
      </c>
      <c r="BL33" s="1225"/>
      <c r="BM33" s="1225"/>
      <c r="BN33" s="1225"/>
      <c r="BO33" s="1225"/>
      <c r="BP33" s="1225"/>
      <c r="BQ33" s="1225"/>
      <c r="BR33" s="1225"/>
      <c r="BS33" s="1225"/>
      <c r="BT33" s="1170"/>
      <c r="BU33" s="1170"/>
      <c r="BV33" s="1170"/>
      <c r="BW33" s="424"/>
      <c r="BX33" s="392"/>
    </row>
    <row r="34" spans="1:76" s="346" customFormat="1" ht="18.75" customHeight="1">
      <c r="A34" s="113"/>
      <c r="B34" s="333" t="s">
        <v>157</v>
      </c>
      <c r="C34" s="1171">
        <v>176727</v>
      </c>
      <c r="D34" s="1171"/>
      <c r="E34" s="1171"/>
      <c r="F34" s="1171"/>
      <c r="G34" s="1171"/>
      <c r="H34" s="1171"/>
      <c r="I34" s="1171"/>
      <c r="J34" s="1171"/>
      <c r="K34" s="1171"/>
      <c r="L34" s="1170"/>
      <c r="M34" s="1170"/>
      <c r="N34" s="1170"/>
      <c r="O34" s="1171">
        <f>SUM(AA34:AU34)</f>
        <v>155204</v>
      </c>
      <c r="P34" s="1171"/>
      <c r="Q34" s="1171"/>
      <c r="R34" s="1171"/>
      <c r="S34" s="1171"/>
      <c r="T34" s="1171"/>
      <c r="U34" s="1171"/>
      <c r="V34" s="1171"/>
      <c r="W34" s="1171"/>
      <c r="X34" s="1170"/>
      <c r="Y34" s="1170"/>
      <c r="Z34" s="1170"/>
      <c r="AA34" s="1171">
        <v>136394</v>
      </c>
      <c r="AB34" s="1171"/>
      <c r="AC34" s="1171"/>
      <c r="AD34" s="1171"/>
      <c r="AE34" s="1171"/>
      <c r="AF34" s="1171"/>
      <c r="AG34" s="1171"/>
      <c r="AH34" s="1171"/>
      <c r="AI34" s="1171"/>
      <c r="AJ34" s="1170"/>
      <c r="AK34" s="1170"/>
      <c r="AL34" s="1170"/>
      <c r="AM34" s="1171">
        <v>18810</v>
      </c>
      <c r="AN34" s="1171"/>
      <c r="AO34" s="1171"/>
      <c r="AP34" s="1171"/>
      <c r="AQ34" s="1171"/>
      <c r="AR34" s="1171"/>
      <c r="AS34" s="1171"/>
      <c r="AT34" s="1171"/>
      <c r="AU34" s="1171"/>
      <c r="AV34" s="1170"/>
      <c r="AW34" s="1170"/>
      <c r="AX34" s="1170"/>
      <c r="AY34" s="1171">
        <v>27</v>
      </c>
      <c r="AZ34" s="1171"/>
      <c r="BA34" s="1171"/>
      <c r="BB34" s="1171"/>
      <c r="BC34" s="1171"/>
      <c r="BD34" s="1171"/>
      <c r="BE34" s="1171"/>
      <c r="BF34" s="1171"/>
      <c r="BG34" s="1171"/>
      <c r="BH34" s="1170"/>
      <c r="BI34" s="1170"/>
      <c r="BJ34" s="1170"/>
      <c r="BK34" s="1225" t="s">
        <v>750</v>
      </c>
      <c r="BL34" s="1225"/>
      <c r="BM34" s="1225"/>
      <c r="BN34" s="1225"/>
      <c r="BO34" s="1225"/>
      <c r="BP34" s="1225"/>
      <c r="BQ34" s="1225"/>
      <c r="BR34" s="1225"/>
      <c r="BS34" s="1225"/>
      <c r="BT34" s="1170"/>
      <c r="BU34" s="1170"/>
      <c r="BV34" s="1170"/>
      <c r="BW34" s="424"/>
      <c r="BX34" s="392"/>
    </row>
    <row r="35" spans="1:76" s="348" customFormat="1" ht="18.75" customHeight="1">
      <c r="A35" s="113"/>
      <c r="B35" s="80" t="s">
        <v>753</v>
      </c>
      <c r="C35" s="1173" t="s">
        <v>359</v>
      </c>
      <c r="D35" s="1173"/>
      <c r="E35" s="1173"/>
      <c r="F35" s="1173"/>
      <c r="G35" s="1173"/>
      <c r="H35" s="1173"/>
      <c r="I35" s="1173"/>
      <c r="J35" s="1173"/>
      <c r="K35" s="1173"/>
      <c r="L35" s="1170"/>
      <c r="M35" s="1170"/>
      <c r="N35" s="1170"/>
      <c r="O35" s="1173" t="s">
        <v>359</v>
      </c>
      <c r="P35" s="1173"/>
      <c r="Q35" s="1173"/>
      <c r="R35" s="1173"/>
      <c r="S35" s="1173"/>
      <c r="T35" s="1173"/>
      <c r="U35" s="1173"/>
      <c r="V35" s="1173"/>
      <c r="W35" s="1173"/>
      <c r="X35" s="1170"/>
      <c r="Y35" s="1170"/>
      <c r="Z35" s="1170"/>
      <c r="AA35" s="1173" t="s">
        <v>359</v>
      </c>
      <c r="AB35" s="1173"/>
      <c r="AC35" s="1173"/>
      <c r="AD35" s="1173"/>
      <c r="AE35" s="1173"/>
      <c r="AF35" s="1173"/>
      <c r="AG35" s="1173"/>
      <c r="AH35" s="1173"/>
      <c r="AI35" s="1173"/>
      <c r="AJ35" s="1170"/>
      <c r="AK35" s="1170"/>
      <c r="AL35" s="1170"/>
      <c r="AM35" s="1173" t="s">
        <v>359</v>
      </c>
      <c r="AN35" s="1173"/>
      <c r="AO35" s="1173"/>
      <c r="AP35" s="1173"/>
      <c r="AQ35" s="1173"/>
      <c r="AR35" s="1173"/>
      <c r="AS35" s="1173"/>
      <c r="AT35" s="1173"/>
      <c r="AU35" s="1173"/>
      <c r="AV35" s="1170"/>
      <c r="AW35" s="1170"/>
      <c r="AX35" s="1170"/>
      <c r="AY35" s="1171">
        <f>SUM(AY30:BG34)</f>
        <v>198</v>
      </c>
      <c r="AZ35" s="1171"/>
      <c r="BA35" s="1171"/>
      <c r="BB35" s="1171"/>
      <c r="BC35" s="1171"/>
      <c r="BD35" s="1171"/>
      <c r="BE35" s="1171"/>
      <c r="BF35" s="1171"/>
      <c r="BG35" s="1171"/>
      <c r="BH35" s="1170"/>
      <c r="BI35" s="1170"/>
      <c r="BJ35" s="1170"/>
      <c r="BK35" s="1171">
        <f>SUM(BK30:BS34)</f>
        <v>12</v>
      </c>
      <c r="BL35" s="1171"/>
      <c r="BM35" s="1171"/>
      <c r="BN35" s="1171"/>
      <c r="BO35" s="1171"/>
      <c r="BP35" s="1171"/>
      <c r="BQ35" s="1171"/>
      <c r="BR35" s="1171"/>
      <c r="BS35" s="1171"/>
      <c r="BT35" s="1170"/>
      <c r="BU35" s="1170"/>
      <c r="BV35" s="1170"/>
      <c r="BW35" s="424"/>
      <c r="BX35" s="424"/>
    </row>
    <row r="36" spans="1:76" s="346" customFormat="1" ht="18.75" customHeight="1">
      <c r="A36" s="129"/>
      <c r="B36" s="129"/>
      <c r="C36" s="1171"/>
      <c r="D36" s="1171"/>
      <c r="E36" s="1171"/>
      <c r="F36" s="1171"/>
      <c r="G36" s="1171"/>
      <c r="H36" s="1171"/>
      <c r="I36" s="1171"/>
      <c r="J36" s="1171"/>
      <c r="K36" s="1171"/>
      <c r="L36" s="1170"/>
      <c r="M36" s="1170"/>
      <c r="N36" s="1170"/>
      <c r="O36" s="1171"/>
      <c r="P36" s="1171"/>
      <c r="Q36" s="1171"/>
      <c r="R36" s="1171"/>
      <c r="S36" s="1171"/>
      <c r="T36" s="1171"/>
      <c r="U36" s="1171"/>
      <c r="V36" s="1171"/>
      <c r="W36" s="1171"/>
      <c r="X36" s="1170"/>
      <c r="Y36" s="1170"/>
      <c r="Z36" s="1170"/>
      <c r="AA36" s="1171"/>
      <c r="AB36" s="1171"/>
      <c r="AC36" s="1171"/>
      <c r="AD36" s="1171"/>
      <c r="AE36" s="1171"/>
      <c r="AF36" s="1171"/>
      <c r="AG36" s="1171"/>
      <c r="AH36" s="1171"/>
      <c r="AI36" s="1171"/>
      <c r="AJ36" s="1170"/>
      <c r="AK36" s="1170"/>
      <c r="AL36" s="1170"/>
      <c r="AM36" s="1171"/>
      <c r="AN36" s="1171"/>
      <c r="AO36" s="1171"/>
      <c r="AP36" s="1171"/>
      <c r="AQ36" s="1171"/>
      <c r="AR36" s="1171"/>
      <c r="AS36" s="1171"/>
      <c r="AT36" s="1171"/>
      <c r="AU36" s="1171"/>
      <c r="AV36" s="1170"/>
      <c r="AW36" s="1170"/>
      <c r="AX36" s="1170"/>
      <c r="AY36" s="1171"/>
      <c r="AZ36" s="1171"/>
      <c r="BA36" s="1171"/>
      <c r="BB36" s="1171"/>
      <c r="BC36" s="1171"/>
      <c r="BD36" s="1171"/>
      <c r="BE36" s="1171"/>
      <c r="BF36" s="1171"/>
      <c r="BG36" s="1171"/>
      <c r="BH36" s="1170"/>
      <c r="BI36" s="1170"/>
      <c r="BJ36" s="1170"/>
      <c r="BK36" s="1172"/>
      <c r="BL36" s="1172"/>
      <c r="BM36" s="1172"/>
      <c r="BN36" s="1172"/>
      <c r="BO36" s="1172"/>
      <c r="BP36" s="1172"/>
      <c r="BQ36" s="1172"/>
      <c r="BR36" s="1172"/>
      <c r="BS36" s="1172"/>
      <c r="BT36" s="1170"/>
      <c r="BU36" s="1170"/>
      <c r="BV36" s="1170"/>
      <c r="BW36" s="424"/>
      <c r="BX36" s="392"/>
    </row>
    <row r="37" spans="1:76" s="346" customFormat="1" ht="18.75" customHeight="1">
      <c r="A37" s="129"/>
      <c r="B37" s="129"/>
      <c r="C37" s="1171"/>
      <c r="D37" s="1171"/>
      <c r="E37" s="1171"/>
      <c r="F37" s="1171"/>
      <c r="G37" s="1171"/>
      <c r="H37" s="1171"/>
      <c r="I37" s="1171"/>
      <c r="J37" s="1171"/>
      <c r="K37" s="1171"/>
      <c r="L37" s="1219"/>
      <c r="M37" s="1219"/>
      <c r="N37" s="1219"/>
      <c r="O37" s="1171"/>
      <c r="P37" s="1171"/>
      <c r="Q37" s="1171"/>
      <c r="R37" s="1171"/>
      <c r="S37" s="1171"/>
      <c r="T37" s="1171"/>
      <c r="U37" s="1171"/>
      <c r="V37" s="1171"/>
      <c r="W37" s="1171"/>
      <c r="X37" s="1219"/>
      <c r="Y37" s="1219"/>
      <c r="Z37" s="1219"/>
      <c r="AA37" s="1171"/>
      <c r="AB37" s="1171"/>
      <c r="AC37" s="1171"/>
      <c r="AD37" s="1171"/>
      <c r="AE37" s="1171"/>
      <c r="AF37" s="1171"/>
      <c r="AG37" s="1171"/>
      <c r="AH37" s="1171"/>
      <c r="AI37" s="1171"/>
      <c r="AJ37" s="1219"/>
      <c r="AK37" s="1219"/>
      <c r="AL37" s="1219"/>
      <c r="AM37" s="1171"/>
      <c r="AN37" s="1171"/>
      <c r="AO37" s="1171"/>
      <c r="AP37" s="1171"/>
      <c r="AQ37" s="1171"/>
      <c r="AR37" s="1171"/>
      <c r="AS37" s="1171"/>
      <c r="AT37" s="1171"/>
      <c r="AU37" s="1171"/>
      <c r="AV37" s="1219"/>
      <c r="AW37" s="1219"/>
      <c r="AX37" s="1219"/>
      <c r="AY37" s="1171"/>
      <c r="AZ37" s="1171"/>
      <c r="BA37" s="1171"/>
      <c r="BB37" s="1171"/>
      <c r="BC37" s="1171"/>
      <c r="BD37" s="1171"/>
      <c r="BE37" s="1171"/>
      <c r="BF37" s="1171"/>
      <c r="BG37" s="1171"/>
      <c r="BH37" s="1219"/>
      <c r="BI37" s="1219"/>
      <c r="BJ37" s="1219"/>
      <c r="BK37" s="1172"/>
      <c r="BL37" s="1172"/>
      <c r="BM37" s="1172"/>
      <c r="BN37" s="1172"/>
      <c r="BO37" s="1172"/>
      <c r="BP37" s="1172"/>
      <c r="BQ37" s="1172"/>
      <c r="BR37" s="1172"/>
      <c r="BS37" s="1172"/>
      <c r="BT37" s="1219"/>
      <c r="BU37" s="1219"/>
      <c r="BV37" s="1219"/>
      <c r="BW37" s="424"/>
      <c r="BX37" s="392"/>
    </row>
    <row r="38" spans="1:76" s="375" customFormat="1" ht="18" customHeight="1">
      <c r="A38" s="372"/>
      <c r="B38" s="373"/>
      <c r="C38" s="1200" t="s">
        <v>671</v>
      </c>
      <c r="D38" s="1201"/>
      <c r="E38" s="1201"/>
      <c r="F38" s="1201"/>
      <c r="G38" s="1201"/>
      <c r="H38" s="1201"/>
      <c r="I38" s="1201"/>
      <c r="J38" s="1201"/>
      <c r="K38" s="1201"/>
      <c r="L38" s="1201"/>
      <c r="M38" s="1201"/>
      <c r="N38" s="1201"/>
      <c r="O38" s="1201"/>
      <c r="P38" s="1201"/>
      <c r="Q38" s="1201"/>
      <c r="R38" s="1201"/>
      <c r="S38" s="1201"/>
      <c r="T38" s="1201"/>
      <c r="U38" s="1201"/>
      <c r="V38" s="1201"/>
      <c r="W38" s="1201"/>
      <c r="X38" s="1201"/>
      <c r="Y38" s="1201"/>
      <c r="Z38" s="1201"/>
      <c r="AA38" s="1201"/>
      <c r="AB38" s="1201"/>
      <c r="AC38" s="1201"/>
      <c r="AD38" s="1201"/>
      <c r="AE38" s="1201"/>
      <c r="AF38" s="1201"/>
      <c r="AG38" s="1201"/>
      <c r="AH38" s="1201"/>
      <c r="AI38" s="1201"/>
      <c r="AJ38" s="1201"/>
      <c r="AK38" s="1201"/>
      <c r="AL38" s="1201"/>
      <c r="AM38" s="1201"/>
      <c r="AN38" s="1201"/>
      <c r="AO38" s="1201"/>
      <c r="AP38" s="1201"/>
      <c r="AQ38" s="1201"/>
      <c r="AR38" s="1201"/>
      <c r="AS38" s="1201"/>
      <c r="AT38" s="1201"/>
      <c r="AU38" s="1201"/>
      <c r="AV38" s="1201"/>
      <c r="AW38" s="1201"/>
      <c r="AX38" s="1201"/>
      <c r="AY38" s="1201"/>
      <c r="AZ38" s="1201"/>
      <c r="BA38" s="1201"/>
      <c r="BB38" s="1201"/>
      <c r="BC38" s="1201"/>
      <c r="BD38" s="1201"/>
      <c r="BE38" s="1201"/>
      <c r="BF38" s="1201"/>
      <c r="BG38" s="1201"/>
      <c r="BH38" s="1201"/>
      <c r="BI38" s="1201"/>
      <c r="BJ38" s="1201"/>
      <c r="BK38" s="1201"/>
      <c r="BL38" s="1201"/>
      <c r="BM38" s="1201"/>
      <c r="BN38" s="1201"/>
      <c r="BO38" s="1201"/>
      <c r="BP38" s="1201"/>
      <c r="BQ38" s="1201"/>
      <c r="BR38" s="1201"/>
      <c r="BS38" s="1201"/>
      <c r="BT38" s="1201"/>
      <c r="BU38" s="1201"/>
      <c r="BV38" s="1202"/>
      <c r="BW38" s="374"/>
      <c r="BX38" s="374"/>
    </row>
    <row r="39" spans="1:76" s="375" customFormat="1" ht="18" customHeight="1">
      <c r="A39" s="376"/>
      <c r="B39" s="377"/>
      <c r="C39" s="1203" t="s">
        <v>347</v>
      </c>
      <c r="D39" s="1204"/>
      <c r="E39" s="1204"/>
      <c r="F39" s="1204"/>
      <c r="G39" s="1204"/>
      <c r="H39" s="1204"/>
      <c r="I39" s="1204"/>
      <c r="J39" s="1204"/>
      <c r="K39" s="1204"/>
      <c r="L39" s="1204"/>
      <c r="M39" s="1204"/>
      <c r="N39" s="1204"/>
      <c r="O39" s="1204"/>
      <c r="P39" s="1204"/>
      <c r="Q39" s="1204"/>
      <c r="R39" s="1204"/>
      <c r="S39" s="1200" t="s">
        <v>672</v>
      </c>
      <c r="T39" s="1201"/>
      <c r="U39" s="1201"/>
      <c r="V39" s="1201"/>
      <c r="W39" s="1201"/>
      <c r="X39" s="1201"/>
      <c r="Y39" s="1201"/>
      <c r="Z39" s="1201"/>
      <c r="AA39" s="1201"/>
      <c r="AB39" s="1201"/>
      <c r="AC39" s="1201"/>
      <c r="AD39" s="1201"/>
      <c r="AE39" s="1201"/>
      <c r="AF39" s="1201"/>
      <c r="AG39" s="1201"/>
      <c r="AH39" s="1201"/>
      <c r="AI39" s="1201"/>
      <c r="AJ39" s="1201"/>
      <c r="AK39" s="1201"/>
      <c r="AL39" s="1201"/>
      <c r="AM39" s="1201"/>
      <c r="AN39" s="1201"/>
      <c r="AO39" s="1201"/>
      <c r="AP39" s="1201"/>
      <c r="AQ39" s="1201"/>
      <c r="AR39" s="1201"/>
      <c r="AS39" s="1201"/>
      <c r="AT39" s="1201"/>
      <c r="AU39" s="1201"/>
      <c r="AV39" s="1201"/>
      <c r="AW39" s="1201"/>
      <c r="AX39" s="1201"/>
      <c r="AY39" s="1203" t="s">
        <v>348</v>
      </c>
      <c r="AZ39" s="1204"/>
      <c r="BA39" s="1204"/>
      <c r="BB39" s="1204"/>
      <c r="BC39" s="1204"/>
      <c r="BD39" s="1204"/>
      <c r="BE39" s="1204"/>
      <c r="BF39" s="1204"/>
      <c r="BG39" s="1204"/>
      <c r="BH39" s="1204"/>
      <c r="BI39" s="1204"/>
      <c r="BJ39" s="1204"/>
      <c r="BK39" s="1204"/>
      <c r="BL39" s="1204"/>
      <c r="BM39" s="1204"/>
      <c r="BN39" s="1204"/>
      <c r="BO39" s="1203" t="s">
        <v>349</v>
      </c>
      <c r="BP39" s="1204"/>
      <c r="BQ39" s="1204"/>
      <c r="BR39" s="1204"/>
      <c r="BS39" s="1204"/>
      <c r="BT39" s="1204"/>
      <c r="BU39" s="1204"/>
      <c r="BV39" s="1205"/>
      <c r="BW39" s="374"/>
      <c r="BX39" s="374"/>
    </row>
    <row r="40" spans="1:76" s="379" customFormat="1" ht="18" customHeight="1">
      <c r="A40" s="1193" t="s">
        <v>664</v>
      </c>
      <c r="B40" s="1194"/>
      <c r="C40" s="1206" t="s">
        <v>350</v>
      </c>
      <c r="D40" s="1206"/>
      <c r="E40" s="1206"/>
      <c r="F40" s="1206"/>
      <c r="G40" s="1206"/>
      <c r="H40" s="1206"/>
      <c r="I40" s="1206"/>
      <c r="J40" s="1206"/>
      <c r="K40" s="1206"/>
      <c r="L40" s="1206"/>
      <c r="M40" s="1206"/>
      <c r="N40" s="1206"/>
      <c r="O40" s="1206"/>
      <c r="P40" s="1206"/>
      <c r="Q40" s="1206"/>
      <c r="R40" s="1206"/>
      <c r="S40" s="1207" t="s">
        <v>675</v>
      </c>
      <c r="T40" s="1206"/>
      <c r="U40" s="1206"/>
      <c r="V40" s="1206"/>
      <c r="W40" s="1206"/>
      <c r="X40" s="1206"/>
      <c r="Y40" s="1206"/>
      <c r="Z40" s="1206"/>
      <c r="AA40" s="1206"/>
      <c r="AB40" s="1206"/>
      <c r="AC40" s="1206"/>
      <c r="AD40" s="1206"/>
      <c r="AE40" s="1206"/>
      <c r="AF40" s="1206"/>
      <c r="AG40" s="1206"/>
      <c r="AH40" s="1206"/>
      <c r="AI40" s="1207" t="s">
        <v>676</v>
      </c>
      <c r="AJ40" s="1206"/>
      <c r="AK40" s="1206"/>
      <c r="AL40" s="1206"/>
      <c r="AM40" s="1206"/>
      <c r="AN40" s="1206"/>
      <c r="AO40" s="1206"/>
      <c r="AP40" s="1206"/>
      <c r="AQ40" s="1206"/>
      <c r="AR40" s="1206"/>
      <c r="AS40" s="1206"/>
      <c r="AT40" s="1206"/>
      <c r="AU40" s="1206"/>
      <c r="AV40" s="1206"/>
      <c r="AW40" s="1206"/>
      <c r="AX40" s="1206"/>
      <c r="AY40" s="1206" t="s">
        <v>351</v>
      </c>
      <c r="AZ40" s="1206"/>
      <c r="BA40" s="1206"/>
      <c r="BB40" s="1206"/>
      <c r="BC40" s="1206"/>
      <c r="BD40" s="1206"/>
      <c r="BE40" s="1206"/>
      <c r="BF40" s="1206"/>
      <c r="BG40" s="1206"/>
      <c r="BH40" s="1206"/>
      <c r="BI40" s="1206"/>
      <c r="BJ40" s="1206"/>
      <c r="BK40" s="1206"/>
      <c r="BL40" s="1206"/>
      <c r="BM40" s="1206"/>
      <c r="BN40" s="1206"/>
      <c r="BO40" s="1206" t="s">
        <v>352</v>
      </c>
      <c r="BP40" s="1206"/>
      <c r="BQ40" s="1206"/>
      <c r="BR40" s="1206"/>
      <c r="BS40" s="1206"/>
      <c r="BT40" s="1206"/>
      <c r="BU40" s="1206"/>
      <c r="BV40" s="1208"/>
      <c r="BW40" s="378"/>
      <c r="BX40" s="378"/>
    </row>
    <row r="41" spans="1:76" s="379" customFormat="1" ht="15.75">
      <c r="A41" s="663" t="s">
        <v>336</v>
      </c>
      <c r="B41" s="656"/>
      <c r="C41" s="1209" t="s">
        <v>353</v>
      </c>
      <c r="D41" s="1210"/>
      <c r="E41" s="1210"/>
      <c r="F41" s="1210"/>
      <c r="G41" s="1210"/>
      <c r="H41" s="1210"/>
      <c r="I41" s="1210"/>
      <c r="J41" s="1210"/>
      <c r="K41" s="1209" t="s">
        <v>354</v>
      </c>
      <c r="L41" s="1210"/>
      <c r="M41" s="1210"/>
      <c r="N41" s="1210"/>
      <c r="O41" s="1210"/>
      <c r="P41" s="1210"/>
      <c r="Q41" s="1210"/>
      <c r="R41" s="1210"/>
      <c r="S41" s="1209" t="s">
        <v>353</v>
      </c>
      <c r="T41" s="1210"/>
      <c r="U41" s="1210"/>
      <c r="V41" s="1210"/>
      <c r="W41" s="1210"/>
      <c r="X41" s="1210"/>
      <c r="Y41" s="1210"/>
      <c r="Z41" s="1210"/>
      <c r="AA41" s="1209" t="s">
        <v>355</v>
      </c>
      <c r="AB41" s="1210"/>
      <c r="AC41" s="1210"/>
      <c r="AD41" s="1210"/>
      <c r="AE41" s="1210"/>
      <c r="AF41" s="1210"/>
      <c r="AG41" s="1210"/>
      <c r="AH41" s="1210"/>
      <c r="AI41" s="1209" t="s">
        <v>353</v>
      </c>
      <c r="AJ41" s="1210"/>
      <c r="AK41" s="1210"/>
      <c r="AL41" s="1210"/>
      <c r="AM41" s="1210"/>
      <c r="AN41" s="1210"/>
      <c r="AO41" s="1210"/>
      <c r="AP41" s="1210"/>
      <c r="AQ41" s="1209" t="s">
        <v>355</v>
      </c>
      <c r="AR41" s="1210"/>
      <c r="AS41" s="1210"/>
      <c r="AT41" s="1210"/>
      <c r="AU41" s="1210"/>
      <c r="AV41" s="1210"/>
      <c r="AW41" s="1210"/>
      <c r="AX41" s="1210"/>
      <c r="AY41" s="1209" t="s">
        <v>353</v>
      </c>
      <c r="AZ41" s="1210"/>
      <c r="BA41" s="1210"/>
      <c r="BB41" s="1210"/>
      <c r="BC41" s="1210"/>
      <c r="BD41" s="1210"/>
      <c r="BE41" s="1210"/>
      <c r="BF41" s="1210"/>
      <c r="BG41" s="1209" t="s">
        <v>355</v>
      </c>
      <c r="BH41" s="1210"/>
      <c r="BI41" s="1210"/>
      <c r="BJ41" s="1210"/>
      <c r="BK41" s="1210"/>
      <c r="BL41" s="1210"/>
      <c r="BM41" s="1210"/>
      <c r="BN41" s="1210"/>
      <c r="BO41" s="1209" t="s">
        <v>353</v>
      </c>
      <c r="BP41" s="1210"/>
      <c r="BQ41" s="1210"/>
      <c r="BR41" s="1210"/>
      <c r="BS41" s="1210"/>
      <c r="BT41" s="1210"/>
      <c r="BU41" s="1210"/>
      <c r="BV41" s="1211"/>
      <c r="BW41" s="378"/>
      <c r="BX41" s="378"/>
    </row>
    <row r="42" spans="1:76" s="381" customFormat="1" ht="31.5" customHeight="1">
      <c r="A42" s="376"/>
      <c r="B42" s="377"/>
      <c r="C42" s="1212" t="s">
        <v>356</v>
      </c>
      <c r="D42" s="1212"/>
      <c r="E42" s="1212"/>
      <c r="F42" s="1212"/>
      <c r="G42" s="1212"/>
      <c r="H42" s="1212"/>
      <c r="I42" s="1212"/>
      <c r="J42" s="1212"/>
      <c r="K42" s="1212" t="s">
        <v>357</v>
      </c>
      <c r="L42" s="1212"/>
      <c r="M42" s="1212"/>
      <c r="N42" s="1212"/>
      <c r="O42" s="1212"/>
      <c r="P42" s="1212"/>
      <c r="Q42" s="1212"/>
      <c r="R42" s="1212"/>
      <c r="S42" s="1212" t="s">
        <v>356</v>
      </c>
      <c r="T42" s="1212"/>
      <c r="U42" s="1212"/>
      <c r="V42" s="1212"/>
      <c r="W42" s="1212"/>
      <c r="X42" s="1212"/>
      <c r="Y42" s="1212"/>
      <c r="Z42" s="1212"/>
      <c r="AA42" s="1212" t="s">
        <v>358</v>
      </c>
      <c r="AB42" s="1212"/>
      <c r="AC42" s="1212"/>
      <c r="AD42" s="1212"/>
      <c r="AE42" s="1212"/>
      <c r="AF42" s="1212"/>
      <c r="AG42" s="1212"/>
      <c r="AH42" s="1212"/>
      <c r="AI42" s="1212" t="s">
        <v>356</v>
      </c>
      <c r="AJ42" s="1212"/>
      <c r="AK42" s="1212"/>
      <c r="AL42" s="1212"/>
      <c r="AM42" s="1212"/>
      <c r="AN42" s="1212"/>
      <c r="AO42" s="1212"/>
      <c r="AP42" s="1212"/>
      <c r="AQ42" s="1212" t="s">
        <v>358</v>
      </c>
      <c r="AR42" s="1212"/>
      <c r="AS42" s="1212"/>
      <c r="AT42" s="1212"/>
      <c r="AU42" s="1212"/>
      <c r="AV42" s="1212"/>
      <c r="AW42" s="1212"/>
      <c r="AX42" s="1212"/>
      <c r="AY42" s="1212" t="s">
        <v>356</v>
      </c>
      <c r="AZ42" s="1212"/>
      <c r="BA42" s="1212"/>
      <c r="BB42" s="1212"/>
      <c r="BC42" s="1212"/>
      <c r="BD42" s="1212"/>
      <c r="BE42" s="1212"/>
      <c r="BF42" s="1212"/>
      <c r="BG42" s="1212" t="s">
        <v>358</v>
      </c>
      <c r="BH42" s="1212"/>
      <c r="BI42" s="1212"/>
      <c r="BJ42" s="1212"/>
      <c r="BK42" s="1212"/>
      <c r="BL42" s="1212"/>
      <c r="BM42" s="1212"/>
      <c r="BN42" s="1212"/>
      <c r="BO42" s="1212" t="s">
        <v>356</v>
      </c>
      <c r="BP42" s="1212"/>
      <c r="BQ42" s="1212"/>
      <c r="BR42" s="1212"/>
      <c r="BS42" s="1212"/>
      <c r="BT42" s="1212"/>
      <c r="BU42" s="1212"/>
      <c r="BV42" s="1213"/>
      <c r="BW42" s="380"/>
      <c r="BX42" s="380"/>
    </row>
    <row r="43" spans="1:76" s="375" customFormat="1" ht="18" customHeight="1">
      <c r="A43" s="382"/>
      <c r="B43" s="383"/>
      <c r="C43" s="1200" t="s">
        <v>673</v>
      </c>
      <c r="D43" s="1201"/>
      <c r="E43" s="1201"/>
      <c r="F43" s="1201"/>
      <c r="G43" s="1201"/>
      <c r="H43" s="1201"/>
      <c r="I43" s="1201"/>
      <c r="J43" s="1201"/>
      <c r="K43" s="1214" t="s">
        <v>674</v>
      </c>
      <c r="L43" s="1215"/>
      <c r="M43" s="1215"/>
      <c r="N43" s="1215"/>
      <c r="O43" s="1215"/>
      <c r="P43" s="1215"/>
      <c r="Q43" s="1215"/>
      <c r="R43" s="1215"/>
      <c r="S43" s="1200" t="s">
        <v>673</v>
      </c>
      <c r="T43" s="1201"/>
      <c r="U43" s="1201"/>
      <c r="V43" s="1201"/>
      <c r="W43" s="1201"/>
      <c r="X43" s="1201"/>
      <c r="Y43" s="1201"/>
      <c r="Z43" s="1201"/>
      <c r="AA43" s="1214" t="s">
        <v>674</v>
      </c>
      <c r="AB43" s="1215"/>
      <c r="AC43" s="1215"/>
      <c r="AD43" s="1215"/>
      <c r="AE43" s="1215"/>
      <c r="AF43" s="1215"/>
      <c r="AG43" s="1215"/>
      <c r="AH43" s="1215"/>
      <c r="AI43" s="1200" t="s">
        <v>673</v>
      </c>
      <c r="AJ43" s="1201"/>
      <c r="AK43" s="1201"/>
      <c r="AL43" s="1201"/>
      <c r="AM43" s="1201"/>
      <c r="AN43" s="1201"/>
      <c r="AO43" s="1201"/>
      <c r="AP43" s="1201"/>
      <c r="AQ43" s="1214" t="s">
        <v>674</v>
      </c>
      <c r="AR43" s="1215"/>
      <c r="AS43" s="1215"/>
      <c r="AT43" s="1215"/>
      <c r="AU43" s="1215"/>
      <c r="AV43" s="1215"/>
      <c r="AW43" s="1215"/>
      <c r="AX43" s="1215"/>
      <c r="AY43" s="1200" t="s">
        <v>673</v>
      </c>
      <c r="AZ43" s="1201"/>
      <c r="BA43" s="1201"/>
      <c r="BB43" s="1201"/>
      <c r="BC43" s="1201"/>
      <c r="BD43" s="1201"/>
      <c r="BE43" s="1201"/>
      <c r="BF43" s="1201"/>
      <c r="BG43" s="1214" t="s">
        <v>674</v>
      </c>
      <c r="BH43" s="1215"/>
      <c r="BI43" s="1215"/>
      <c r="BJ43" s="1215"/>
      <c r="BK43" s="1215"/>
      <c r="BL43" s="1215"/>
      <c r="BM43" s="1215"/>
      <c r="BN43" s="1215"/>
      <c r="BO43" s="1200" t="s">
        <v>673</v>
      </c>
      <c r="BP43" s="1201"/>
      <c r="BQ43" s="1201"/>
      <c r="BR43" s="1201"/>
      <c r="BS43" s="1201"/>
      <c r="BT43" s="1201"/>
      <c r="BU43" s="1201"/>
      <c r="BV43" s="1202"/>
      <c r="BW43" s="374"/>
      <c r="BX43" s="374"/>
    </row>
    <row r="44" spans="1:76" s="601" customFormat="1" ht="18" customHeight="1">
      <c r="A44" s="1197">
        <v>1</v>
      </c>
      <c r="B44" s="1180"/>
      <c r="C44" s="1216">
        <v>8</v>
      </c>
      <c r="D44" s="1216"/>
      <c r="E44" s="1216"/>
      <c r="F44" s="1216"/>
      <c r="G44" s="1216"/>
      <c r="H44" s="1216"/>
      <c r="I44" s="1216"/>
      <c r="J44" s="1216"/>
      <c r="K44" s="1216">
        <v>9</v>
      </c>
      <c r="L44" s="1216"/>
      <c r="M44" s="1216"/>
      <c r="N44" s="1216"/>
      <c r="O44" s="1216"/>
      <c r="P44" s="1216"/>
      <c r="Q44" s="1216"/>
      <c r="R44" s="1216"/>
      <c r="S44" s="1216">
        <v>10</v>
      </c>
      <c r="T44" s="1216"/>
      <c r="U44" s="1216"/>
      <c r="V44" s="1216"/>
      <c r="W44" s="1216"/>
      <c r="X44" s="1216"/>
      <c r="Y44" s="1216"/>
      <c r="Z44" s="1216"/>
      <c r="AA44" s="1216">
        <v>11</v>
      </c>
      <c r="AB44" s="1216"/>
      <c r="AC44" s="1216"/>
      <c r="AD44" s="1216"/>
      <c r="AE44" s="1216"/>
      <c r="AF44" s="1216"/>
      <c r="AG44" s="1216"/>
      <c r="AH44" s="1216"/>
      <c r="AI44" s="1216">
        <v>12</v>
      </c>
      <c r="AJ44" s="1216"/>
      <c r="AK44" s="1216"/>
      <c r="AL44" s="1216"/>
      <c r="AM44" s="1216"/>
      <c r="AN44" s="1216"/>
      <c r="AO44" s="1216"/>
      <c r="AP44" s="1216"/>
      <c r="AQ44" s="1216">
        <v>13</v>
      </c>
      <c r="AR44" s="1216"/>
      <c r="AS44" s="1216"/>
      <c r="AT44" s="1216"/>
      <c r="AU44" s="1216"/>
      <c r="AV44" s="1216"/>
      <c r="AW44" s="1216"/>
      <c r="AX44" s="1216"/>
      <c r="AY44" s="1216">
        <v>14</v>
      </c>
      <c r="AZ44" s="1216"/>
      <c r="BA44" s="1216"/>
      <c r="BB44" s="1216"/>
      <c r="BC44" s="1216"/>
      <c r="BD44" s="1216"/>
      <c r="BE44" s="1216"/>
      <c r="BF44" s="1216"/>
      <c r="BG44" s="1216">
        <v>15</v>
      </c>
      <c r="BH44" s="1216"/>
      <c r="BI44" s="1216"/>
      <c r="BJ44" s="1216"/>
      <c r="BK44" s="1216"/>
      <c r="BL44" s="1216"/>
      <c r="BM44" s="1216"/>
      <c r="BN44" s="1216"/>
      <c r="BO44" s="1216">
        <v>16</v>
      </c>
      <c r="BP44" s="1216"/>
      <c r="BQ44" s="1216"/>
      <c r="BR44" s="1216"/>
      <c r="BS44" s="1216"/>
      <c r="BT44" s="1216"/>
      <c r="BU44" s="1216"/>
      <c r="BV44" s="1217"/>
      <c r="BW44" s="600"/>
      <c r="BX44" s="600"/>
    </row>
    <row r="45" spans="1:76" s="354" customFormat="1" ht="9" customHeight="1">
      <c r="A45" s="361"/>
      <c r="B45" s="164"/>
      <c r="C45" s="1169"/>
      <c r="D45" s="1169"/>
      <c r="E45" s="1169"/>
      <c r="F45" s="1169"/>
      <c r="G45" s="1169"/>
      <c r="H45" s="1169"/>
      <c r="I45" s="1169"/>
      <c r="J45" s="596"/>
      <c r="K45" s="1167"/>
      <c r="L45" s="1167"/>
      <c r="M45" s="1167"/>
      <c r="N45" s="1167"/>
      <c r="O45" s="1167"/>
      <c r="P45" s="1167"/>
      <c r="Q45" s="1167"/>
      <c r="R45" s="596"/>
      <c r="S45" s="1169"/>
      <c r="T45" s="1169"/>
      <c r="U45" s="1169"/>
      <c r="V45" s="1169"/>
      <c r="W45" s="1169"/>
      <c r="X45" s="1169"/>
      <c r="Y45" s="1169"/>
      <c r="Z45" s="596"/>
      <c r="AA45" s="1167"/>
      <c r="AB45" s="1167"/>
      <c r="AC45" s="1167"/>
      <c r="AD45" s="1167"/>
      <c r="AE45" s="1167"/>
      <c r="AF45" s="1167"/>
      <c r="AG45" s="1167"/>
      <c r="AH45" s="596"/>
      <c r="AI45" s="1168"/>
      <c r="AJ45" s="1168"/>
      <c r="AK45" s="1168"/>
      <c r="AL45" s="1168"/>
      <c r="AM45" s="1168"/>
      <c r="AN45" s="1168"/>
      <c r="AO45" s="1168"/>
      <c r="AP45" s="597"/>
      <c r="AQ45" s="1218"/>
      <c r="AR45" s="1218"/>
      <c r="AS45" s="1218"/>
      <c r="AT45" s="1218"/>
      <c r="AU45" s="1218"/>
      <c r="AV45" s="1218"/>
      <c r="AW45" s="1218"/>
      <c r="AX45" s="596"/>
      <c r="AY45" s="1169"/>
      <c r="AZ45" s="1169"/>
      <c r="BA45" s="1169"/>
      <c r="BB45" s="1169"/>
      <c r="BC45" s="1169"/>
      <c r="BD45" s="1169"/>
      <c r="BE45" s="1169"/>
      <c r="BF45" s="596"/>
      <c r="BG45" s="1167"/>
      <c r="BH45" s="1167"/>
      <c r="BI45" s="1167"/>
      <c r="BJ45" s="1167"/>
      <c r="BK45" s="1167"/>
      <c r="BL45" s="1167"/>
      <c r="BM45" s="1167"/>
      <c r="BN45" s="596"/>
      <c r="BO45" s="1219"/>
      <c r="BP45" s="1219"/>
      <c r="BQ45" s="1219"/>
      <c r="BR45" s="1219"/>
      <c r="BS45" s="1219"/>
      <c r="BT45" s="1219"/>
      <c r="BU45" s="1219"/>
      <c r="BV45" s="348"/>
      <c r="BW45" s="355"/>
      <c r="BX45" s="355"/>
    </row>
    <row r="46" spans="1:76" s="348" customFormat="1" ht="18.75" customHeight="1">
      <c r="A46" s="595">
        <v>1999</v>
      </c>
      <c r="B46" s="596"/>
      <c r="C46" s="1169">
        <v>17034</v>
      </c>
      <c r="D46" s="1169"/>
      <c r="E46" s="1169"/>
      <c r="F46" s="1169"/>
      <c r="G46" s="1169"/>
      <c r="H46" s="1169"/>
      <c r="I46" s="1169"/>
      <c r="J46" s="616"/>
      <c r="K46" s="1167">
        <v>3377931</v>
      </c>
      <c r="L46" s="1167"/>
      <c r="M46" s="1167"/>
      <c r="N46" s="1167"/>
      <c r="O46" s="1167"/>
      <c r="P46" s="1167"/>
      <c r="Q46" s="1167"/>
      <c r="R46" s="616"/>
      <c r="S46" s="1169">
        <v>16708</v>
      </c>
      <c r="T46" s="1169"/>
      <c r="U46" s="1169"/>
      <c r="V46" s="1169"/>
      <c r="W46" s="1169"/>
      <c r="X46" s="1169"/>
      <c r="Y46" s="1169"/>
      <c r="Z46" s="616"/>
      <c r="AA46" s="1167">
        <v>3279030</v>
      </c>
      <c r="AB46" s="1167"/>
      <c r="AC46" s="1167"/>
      <c r="AD46" s="1167"/>
      <c r="AE46" s="1167"/>
      <c r="AF46" s="1167"/>
      <c r="AG46" s="1167"/>
      <c r="AH46" s="616"/>
      <c r="AI46" s="1168" t="s">
        <v>359</v>
      </c>
      <c r="AJ46" s="1168"/>
      <c r="AK46" s="1168"/>
      <c r="AL46" s="1168"/>
      <c r="AM46" s="1168"/>
      <c r="AN46" s="1168"/>
      <c r="AO46" s="1168"/>
      <c r="AP46" s="617"/>
      <c r="AQ46" s="1218" t="s">
        <v>359</v>
      </c>
      <c r="AR46" s="1218"/>
      <c r="AS46" s="1218"/>
      <c r="AT46" s="1218"/>
      <c r="AU46" s="1218"/>
      <c r="AV46" s="1218"/>
      <c r="AW46" s="1218"/>
      <c r="AX46" s="616"/>
      <c r="AY46" s="1169">
        <v>233</v>
      </c>
      <c r="AZ46" s="1169"/>
      <c r="BA46" s="1169"/>
      <c r="BB46" s="1169"/>
      <c r="BC46" s="1169"/>
      <c r="BD46" s="1169"/>
      <c r="BE46" s="1169"/>
      <c r="BF46" s="616"/>
      <c r="BG46" s="1167">
        <v>98901</v>
      </c>
      <c r="BH46" s="1167"/>
      <c r="BI46" s="1167"/>
      <c r="BJ46" s="1167"/>
      <c r="BK46" s="1167"/>
      <c r="BL46" s="1167"/>
      <c r="BM46" s="1167"/>
      <c r="BN46" s="616"/>
      <c r="BO46" s="1170">
        <v>93</v>
      </c>
      <c r="BP46" s="1170"/>
      <c r="BQ46" s="1170"/>
      <c r="BR46" s="1170"/>
      <c r="BS46" s="1170"/>
      <c r="BT46" s="1170"/>
      <c r="BU46" s="1170"/>
      <c r="BW46" s="424"/>
      <c r="BX46" s="424"/>
    </row>
    <row r="47" spans="1:76" s="346" customFormat="1" ht="18.75" customHeight="1">
      <c r="A47" s="10">
        <v>2000</v>
      </c>
      <c r="B47" s="2"/>
      <c r="C47" s="1169">
        <v>27346</v>
      </c>
      <c r="D47" s="1169"/>
      <c r="E47" s="1169"/>
      <c r="F47" s="1169"/>
      <c r="G47" s="1169"/>
      <c r="H47" s="1169"/>
      <c r="I47" s="1169"/>
      <c r="J47" s="616"/>
      <c r="K47" s="1167">
        <v>10817203</v>
      </c>
      <c r="L47" s="1167"/>
      <c r="M47" s="1167"/>
      <c r="N47" s="1167"/>
      <c r="O47" s="1167"/>
      <c r="P47" s="1167"/>
      <c r="Q47" s="1167"/>
      <c r="R47" s="616"/>
      <c r="S47" s="1169">
        <v>26910</v>
      </c>
      <c r="T47" s="1169"/>
      <c r="U47" s="1169"/>
      <c r="V47" s="1169"/>
      <c r="W47" s="1169"/>
      <c r="X47" s="1169"/>
      <c r="Y47" s="1169"/>
      <c r="Z47" s="616"/>
      <c r="AA47" s="1167">
        <v>10700031</v>
      </c>
      <c r="AB47" s="1167"/>
      <c r="AC47" s="1167"/>
      <c r="AD47" s="1167"/>
      <c r="AE47" s="1167"/>
      <c r="AF47" s="1167"/>
      <c r="AG47" s="1167"/>
      <c r="AH47" s="616"/>
      <c r="AI47" s="1168">
        <v>3731</v>
      </c>
      <c r="AJ47" s="1168"/>
      <c r="AK47" s="1168"/>
      <c r="AL47" s="1168"/>
      <c r="AM47" s="1168"/>
      <c r="AN47" s="1168"/>
      <c r="AO47" s="1168"/>
      <c r="AP47" s="617"/>
      <c r="AQ47" s="1218">
        <v>983046</v>
      </c>
      <c r="AR47" s="1218"/>
      <c r="AS47" s="1218"/>
      <c r="AT47" s="1218"/>
      <c r="AU47" s="1218"/>
      <c r="AV47" s="1218"/>
      <c r="AW47" s="1218"/>
      <c r="AX47" s="616"/>
      <c r="AY47" s="1169">
        <v>296</v>
      </c>
      <c r="AZ47" s="1169"/>
      <c r="BA47" s="1169"/>
      <c r="BB47" s="1169"/>
      <c r="BC47" s="1169"/>
      <c r="BD47" s="1169"/>
      <c r="BE47" s="1169"/>
      <c r="BF47" s="616"/>
      <c r="BG47" s="1167">
        <v>117172</v>
      </c>
      <c r="BH47" s="1167"/>
      <c r="BI47" s="1167"/>
      <c r="BJ47" s="1167"/>
      <c r="BK47" s="1167"/>
      <c r="BL47" s="1167"/>
      <c r="BM47" s="1167"/>
      <c r="BN47" s="616"/>
      <c r="BO47" s="1170">
        <v>140</v>
      </c>
      <c r="BP47" s="1170"/>
      <c r="BQ47" s="1170"/>
      <c r="BR47" s="1170"/>
      <c r="BS47" s="1170"/>
      <c r="BT47" s="1170"/>
      <c r="BU47" s="1170"/>
      <c r="BV47" s="424"/>
      <c r="BW47" s="424"/>
      <c r="BX47" s="392"/>
    </row>
    <row r="48" spans="1:76" s="354" customFormat="1" ht="9" customHeight="1">
      <c r="A48" s="361"/>
      <c r="B48" s="164"/>
      <c r="C48" s="1169"/>
      <c r="D48" s="1169"/>
      <c r="E48" s="1169"/>
      <c r="F48" s="1169"/>
      <c r="G48" s="1169"/>
      <c r="H48" s="1169"/>
      <c r="I48" s="1169"/>
      <c r="J48" s="616"/>
      <c r="K48" s="1167"/>
      <c r="L48" s="1167"/>
      <c r="M48" s="1167"/>
      <c r="N48" s="1167"/>
      <c r="O48" s="1167"/>
      <c r="P48" s="1167"/>
      <c r="Q48" s="1167"/>
      <c r="R48" s="616"/>
      <c r="S48" s="1169"/>
      <c r="T48" s="1169"/>
      <c r="U48" s="1169"/>
      <c r="V48" s="1169"/>
      <c r="W48" s="1169"/>
      <c r="X48" s="1169"/>
      <c r="Y48" s="1169"/>
      <c r="Z48" s="616"/>
      <c r="AA48" s="1167"/>
      <c r="AB48" s="1167"/>
      <c r="AC48" s="1167"/>
      <c r="AD48" s="1167"/>
      <c r="AE48" s="1167"/>
      <c r="AF48" s="1167"/>
      <c r="AG48" s="1167"/>
      <c r="AH48" s="616"/>
      <c r="AI48" s="1168"/>
      <c r="AJ48" s="1168"/>
      <c r="AK48" s="1168"/>
      <c r="AL48" s="1168"/>
      <c r="AM48" s="1168"/>
      <c r="AN48" s="1168"/>
      <c r="AO48" s="1168"/>
      <c r="AP48" s="617"/>
      <c r="AQ48" s="1218"/>
      <c r="AR48" s="1218"/>
      <c r="AS48" s="1218"/>
      <c r="AT48" s="1218"/>
      <c r="AU48" s="1218"/>
      <c r="AV48" s="1218"/>
      <c r="AW48" s="1218"/>
      <c r="AX48" s="616"/>
      <c r="AY48" s="1169"/>
      <c r="AZ48" s="1169"/>
      <c r="BA48" s="1169"/>
      <c r="BB48" s="1169"/>
      <c r="BC48" s="1169"/>
      <c r="BD48" s="1169"/>
      <c r="BE48" s="1169"/>
      <c r="BF48" s="616"/>
      <c r="BG48" s="1167"/>
      <c r="BH48" s="1167"/>
      <c r="BI48" s="1167"/>
      <c r="BJ48" s="1167"/>
      <c r="BK48" s="1167"/>
      <c r="BL48" s="1167"/>
      <c r="BM48" s="1167"/>
      <c r="BN48" s="616"/>
      <c r="BO48" s="1170"/>
      <c r="BP48" s="1170"/>
      <c r="BQ48" s="1170"/>
      <c r="BR48" s="1170"/>
      <c r="BS48" s="1170"/>
      <c r="BT48" s="1170"/>
      <c r="BU48" s="1170"/>
      <c r="BV48" s="348"/>
      <c r="BW48" s="355"/>
      <c r="BX48" s="355"/>
    </row>
    <row r="49" spans="1:76" s="346" customFormat="1" ht="18.75" customHeight="1">
      <c r="A49" s="113">
        <v>2000</v>
      </c>
      <c r="B49" s="333" t="s">
        <v>157</v>
      </c>
      <c r="C49" s="1169">
        <v>20616</v>
      </c>
      <c r="D49" s="1169"/>
      <c r="E49" s="1169"/>
      <c r="F49" s="1169"/>
      <c r="G49" s="1169"/>
      <c r="H49" s="1169"/>
      <c r="I49" s="1169"/>
      <c r="J49" s="616"/>
      <c r="K49" s="1167">
        <v>825990</v>
      </c>
      <c r="L49" s="1167"/>
      <c r="M49" s="1167"/>
      <c r="N49" s="1167"/>
      <c r="O49" s="1167"/>
      <c r="P49" s="1167"/>
      <c r="Q49" s="1167"/>
      <c r="R49" s="616"/>
      <c r="S49" s="1169">
        <v>20245</v>
      </c>
      <c r="T49" s="1169"/>
      <c r="U49" s="1169"/>
      <c r="V49" s="1169"/>
      <c r="W49" s="1169"/>
      <c r="X49" s="1169"/>
      <c r="Y49" s="1169"/>
      <c r="Z49" s="616"/>
      <c r="AA49" s="1167">
        <v>815962</v>
      </c>
      <c r="AB49" s="1167"/>
      <c r="AC49" s="1167"/>
      <c r="AD49" s="1167"/>
      <c r="AE49" s="1167"/>
      <c r="AF49" s="1167"/>
      <c r="AG49" s="1167"/>
      <c r="AH49" s="616"/>
      <c r="AI49" s="1168" t="s">
        <v>359</v>
      </c>
      <c r="AJ49" s="1168"/>
      <c r="AK49" s="1168"/>
      <c r="AL49" s="1168"/>
      <c r="AM49" s="1168"/>
      <c r="AN49" s="1168"/>
      <c r="AO49" s="1168"/>
      <c r="AP49" s="617"/>
      <c r="AQ49" s="1218" t="s">
        <v>359</v>
      </c>
      <c r="AR49" s="1218"/>
      <c r="AS49" s="1218"/>
      <c r="AT49" s="1218"/>
      <c r="AU49" s="1218"/>
      <c r="AV49" s="1218"/>
      <c r="AW49" s="1218"/>
      <c r="AX49" s="616"/>
      <c r="AY49" s="1169">
        <v>255</v>
      </c>
      <c r="AZ49" s="1169"/>
      <c r="BA49" s="1169"/>
      <c r="BB49" s="1169"/>
      <c r="BC49" s="1169"/>
      <c r="BD49" s="1169"/>
      <c r="BE49" s="1169"/>
      <c r="BF49" s="616"/>
      <c r="BG49" s="1167">
        <v>10028</v>
      </c>
      <c r="BH49" s="1167"/>
      <c r="BI49" s="1167"/>
      <c r="BJ49" s="1167"/>
      <c r="BK49" s="1167"/>
      <c r="BL49" s="1167"/>
      <c r="BM49" s="1167"/>
      <c r="BN49" s="616"/>
      <c r="BO49" s="1170">
        <v>116</v>
      </c>
      <c r="BP49" s="1170"/>
      <c r="BQ49" s="1170"/>
      <c r="BR49" s="1170"/>
      <c r="BS49" s="1170"/>
      <c r="BT49" s="1170"/>
      <c r="BU49" s="1170"/>
      <c r="BV49" s="424"/>
      <c r="BW49" s="424"/>
      <c r="BX49" s="392"/>
    </row>
    <row r="50" spans="1:76" s="346" customFormat="1" ht="18.75" customHeight="1">
      <c r="A50" s="113"/>
      <c r="B50" s="333" t="s">
        <v>158</v>
      </c>
      <c r="C50" s="1169">
        <v>21757</v>
      </c>
      <c r="D50" s="1169"/>
      <c r="E50" s="1169"/>
      <c r="F50" s="1169"/>
      <c r="G50" s="1169"/>
      <c r="H50" s="1169"/>
      <c r="I50" s="1169"/>
      <c r="J50" s="616"/>
      <c r="K50" s="1167">
        <v>881089</v>
      </c>
      <c r="L50" s="1167"/>
      <c r="M50" s="1167"/>
      <c r="N50" s="1167"/>
      <c r="O50" s="1167"/>
      <c r="P50" s="1167"/>
      <c r="Q50" s="1167"/>
      <c r="R50" s="616"/>
      <c r="S50" s="1169">
        <v>21384</v>
      </c>
      <c r="T50" s="1169"/>
      <c r="U50" s="1169"/>
      <c r="V50" s="1169"/>
      <c r="W50" s="1169"/>
      <c r="X50" s="1169"/>
      <c r="Y50" s="1169"/>
      <c r="Z50" s="616"/>
      <c r="AA50" s="1167">
        <v>871099</v>
      </c>
      <c r="AB50" s="1167"/>
      <c r="AC50" s="1167"/>
      <c r="AD50" s="1167"/>
      <c r="AE50" s="1167"/>
      <c r="AF50" s="1167"/>
      <c r="AG50" s="1167"/>
      <c r="AH50" s="616"/>
      <c r="AI50" s="1168" t="s">
        <v>359</v>
      </c>
      <c r="AJ50" s="1168"/>
      <c r="AK50" s="1168"/>
      <c r="AL50" s="1168"/>
      <c r="AM50" s="1168"/>
      <c r="AN50" s="1168"/>
      <c r="AO50" s="1168"/>
      <c r="AP50" s="617"/>
      <c r="AQ50" s="1218" t="s">
        <v>359</v>
      </c>
      <c r="AR50" s="1218"/>
      <c r="AS50" s="1218"/>
      <c r="AT50" s="1218"/>
      <c r="AU50" s="1218"/>
      <c r="AV50" s="1218"/>
      <c r="AW50" s="1218"/>
      <c r="AX50" s="616"/>
      <c r="AY50" s="1169">
        <v>255</v>
      </c>
      <c r="AZ50" s="1169"/>
      <c r="BA50" s="1169"/>
      <c r="BB50" s="1169"/>
      <c r="BC50" s="1169"/>
      <c r="BD50" s="1169"/>
      <c r="BE50" s="1169"/>
      <c r="BF50" s="616"/>
      <c r="BG50" s="1167">
        <v>9990</v>
      </c>
      <c r="BH50" s="1167"/>
      <c r="BI50" s="1167"/>
      <c r="BJ50" s="1167"/>
      <c r="BK50" s="1167"/>
      <c r="BL50" s="1167"/>
      <c r="BM50" s="1167"/>
      <c r="BN50" s="616"/>
      <c r="BO50" s="1170">
        <v>118</v>
      </c>
      <c r="BP50" s="1170"/>
      <c r="BQ50" s="1170"/>
      <c r="BR50" s="1170"/>
      <c r="BS50" s="1170"/>
      <c r="BT50" s="1170"/>
      <c r="BU50" s="1170"/>
      <c r="BV50" s="424"/>
      <c r="BW50" s="424"/>
      <c r="BX50" s="392"/>
    </row>
    <row r="51" spans="1:76" s="346" customFormat="1" ht="18.75" customHeight="1">
      <c r="A51" s="113"/>
      <c r="B51" s="334" t="s">
        <v>159</v>
      </c>
      <c r="C51" s="1169">
        <v>22406</v>
      </c>
      <c r="D51" s="1169"/>
      <c r="E51" s="1169"/>
      <c r="F51" s="1169"/>
      <c r="G51" s="1169"/>
      <c r="H51" s="1169"/>
      <c r="I51" s="1169"/>
      <c r="J51" s="616"/>
      <c r="K51" s="1167">
        <v>939629</v>
      </c>
      <c r="L51" s="1167"/>
      <c r="M51" s="1167"/>
      <c r="N51" s="1167"/>
      <c r="O51" s="1167"/>
      <c r="P51" s="1167"/>
      <c r="Q51" s="1167"/>
      <c r="R51" s="616"/>
      <c r="S51" s="1169">
        <v>22009</v>
      </c>
      <c r="T51" s="1169"/>
      <c r="U51" s="1169"/>
      <c r="V51" s="1169"/>
      <c r="W51" s="1169"/>
      <c r="X51" s="1169"/>
      <c r="Y51" s="1169"/>
      <c r="Z51" s="616"/>
      <c r="AA51" s="1167">
        <v>928745</v>
      </c>
      <c r="AB51" s="1167"/>
      <c r="AC51" s="1167"/>
      <c r="AD51" s="1167"/>
      <c r="AE51" s="1167"/>
      <c r="AF51" s="1167"/>
      <c r="AG51" s="1167"/>
      <c r="AH51" s="616"/>
      <c r="AI51" s="1169">
        <v>138</v>
      </c>
      <c r="AJ51" s="1169"/>
      <c r="AK51" s="1169"/>
      <c r="AL51" s="1169"/>
      <c r="AM51" s="1169"/>
      <c r="AN51" s="1169"/>
      <c r="AO51" s="1169"/>
      <c r="AP51" s="616"/>
      <c r="AQ51" s="1167">
        <v>2755</v>
      </c>
      <c r="AR51" s="1167"/>
      <c r="AS51" s="1167"/>
      <c r="AT51" s="1167"/>
      <c r="AU51" s="1167"/>
      <c r="AV51" s="1167"/>
      <c r="AW51" s="1167"/>
      <c r="AX51" s="616"/>
      <c r="AY51" s="1169">
        <v>273</v>
      </c>
      <c r="AZ51" s="1169"/>
      <c r="BA51" s="1169"/>
      <c r="BB51" s="1169"/>
      <c r="BC51" s="1169"/>
      <c r="BD51" s="1169"/>
      <c r="BE51" s="1169"/>
      <c r="BF51" s="616"/>
      <c r="BG51" s="1167">
        <v>10884</v>
      </c>
      <c r="BH51" s="1167"/>
      <c r="BI51" s="1167"/>
      <c r="BJ51" s="1167"/>
      <c r="BK51" s="1167"/>
      <c r="BL51" s="1167"/>
      <c r="BM51" s="1167"/>
      <c r="BN51" s="616"/>
      <c r="BO51" s="1170">
        <v>124</v>
      </c>
      <c r="BP51" s="1170"/>
      <c r="BQ51" s="1170"/>
      <c r="BR51" s="1170"/>
      <c r="BS51" s="1170"/>
      <c r="BT51" s="1170"/>
      <c r="BU51" s="1170"/>
      <c r="BV51" s="424"/>
      <c r="BW51" s="424"/>
      <c r="BX51" s="392"/>
    </row>
    <row r="52" spans="1:76" s="346" customFormat="1" ht="18.75" customHeight="1">
      <c r="A52" s="113"/>
      <c r="B52" s="334" t="s">
        <v>160</v>
      </c>
      <c r="C52" s="1169">
        <v>23503</v>
      </c>
      <c r="D52" s="1169"/>
      <c r="E52" s="1169"/>
      <c r="F52" s="1169"/>
      <c r="G52" s="1169"/>
      <c r="H52" s="1169"/>
      <c r="I52" s="1169"/>
      <c r="J52" s="616"/>
      <c r="K52" s="1167">
        <v>1040577</v>
      </c>
      <c r="L52" s="1167"/>
      <c r="M52" s="1167"/>
      <c r="N52" s="1167"/>
      <c r="O52" s="1167"/>
      <c r="P52" s="1167"/>
      <c r="Q52" s="1167"/>
      <c r="R52" s="616"/>
      <c r="S52" s="1169">
        <v>23081</v>
      </c>
      <c r="T52" s="1169"/>
      <c r="U52" s="1169"/>
      <c r="V52" s="1169"/>
      <c r="W52" s="1169"/>
      <c r="X52" s="1169"/>
      <c r="Y52" s="1169"/>
      <c r="Z52" s="616"/>
      <c r="AA52" s="1167">
        <v>1029165</v>
      </c>
      <c r="AB52" s="1167"/>
      <c r="AC52" s="1167"/>
      <c r="AD52" s="1167"/>
      <c r="AE52" s="1167"/>
      <c r="AF52" s="1167"/>
      <c r="AG52" s="1167"/>
      <c r="AH52" s="616"/>
      <c r="AI52" s="1169">
        <v>1607</v>
      </c>
      <c r="AJ52" s="1169"/>
      <c r="AK52" s="1169"/>
      <c r="AL52" s="1169"/>
      <c r="AM52" s="1169"/>
      <c r="AN52" s="1169"/>
      <c r="AO52" s="1169"/>
      <c r="AP52" s="616"/>
      <c r="AQ52" s="1167">
        <v>89651</v>
      </c>
      <c r="AR52" s="1167"/>
      <c r="AS52" s="1167"/>
      <c r="AT52" s="1167"/>
      <c r="AU52" s="1167"/>
      <c r="AV52" s="1167"/>
      <c r="AW52" s="1167"/>
      <c r="AX52" s="616"/>
      <c r="AY52" s="1169">
        <v>290</v>
      </c>
      <c r="AZ52" s="1169"/>
      <c r="BA52" s="1169"/>
      <c r="BB52" s="1169"/>
      <c r="BC52" s="1169"/>
      <c r="BD52" s="1169"/>
      <c r="BE52" s="1169"/>
      <c r="BF52" s="616"/>
      <c r="BG52" s="1167">
        <v>11412</v>
      </c>
      <c r="BH52" s="1167"/>
      <c r="BI52" s="1167"/>
      <c r="BJ52" s="1167"/>
      <c r="BK52" s="1167"/>
      <c r="BL52" s="1167"/>
      <c r="BM52" s="1167"/>
      <c r="BN52" s="616"/>
      <c r="BO52" s="1170">
        <v>132</v>
      </c>
      <c r="BP52" s="1170"/>
      <c r="BQ52" s="1170"/>
      <c r="BR52" s="1170"/>
      <c r="BS52" s="1170"/>
      <c r="BT52" s="1170"/>
      <c r="BU52" s="1170"/>
      <c r="BV52" s="424"/>
      <c r="BW52" s="424"/>
      <c r="BX52" s="392"/>
    </row>
    <row r="53" spans="1:76" s="346" customFormat="1" ht="18.75" customHeight="1">
      <c r="A53" s="113"/>
      <c r="B53" s="335" t="s">
        <v>161</v>
      </c>
      <c r="C53" s="1169">
        <v>24373</v>
      </c>
      <c r="D53" s="1169"/>
      <c r="E53" s="1169"/>
      <c r="F53" s="1169"/>
      <c r="G53" s="1169"/>
      <c r="H53" s="1169"/>
      <c r="I53" s="1169"/>
      <c r="J53" s="616"/>
      <c r="K53" s="1167">
        <v>943279</v>
      </c>
      <c r="L53" s="1167"/>
      <c r="M53" s="1167"/>
      <c r="N53" s="1167"/>
      <c r="O53" s="1167"/>
      <c r="P53" s="1167"/>
      <c r="Q53" s="1167"/>
      <c r="R53" s="616"/>
      <c r="S53" s="1169">
        <v>23959</v>
      </c>
      <c r="T53" s="1169"/>
      <c r="U53" s="1169"/>
      <c r="V53" s="1169"/>
      <c r="W53" s="1169"/>
      <c r="X53" s="1169"/>
      <c r="Y53" s="1169"/>
      <c r="Z53" s="616"/>
      <c r="AA53" s="1167">
        <v>933498</v>
      </c>
      <c r="AB53" s="1167"/>
      <c r="AC53" s="1167"/>
      <c r="AD53" s="1167"/>
      <c r="AE53" s="1167"/>
      <c r="AF53" s="1167"/>
      <c r="AG53" s="1167"/>
      <c r="AH53" s="616"/>
      <c r="AI53" s="1169">
        <v>2515</v>
      </c>
      <c r="AJ53" s="1169"/>
      <c r="AK53" s="1169"/>
      <c r="AL53" s="1169"/>
      <c r="AM53" s="1169"/>
      <c r="AN53" s="1169"/>
      <c r="AO53" s="1169"/>
      <c r="AP53" s="616"/>
      <c r="AQ53" s="1167">
        <v>153833</v>
      </c>
      <c r="AR53" s="1167"/>
      <c r="AS53" s="1167"/>
      <c r="AT53" s="1167"/>
      <c r="AU53" s="1167"/>
      <c r="AV53" s="1167"/>
      <c r="AW53" s="1167"/>
      <c r="AX53" s="616"/>
      <c r="AY53" s="1169">
        <v>284</v>
      </c>
      <c r="AZ53" s="1169"/>
      <c r="BA53" s="1169"/>
      <c r="BB53" s="1169"/>
      <c r="BC53" s="1169"/>
      <c r="BD53" s="1169"/>
      <c r="BE53" s="1169"/>
      <c r="BF53" s="616"/>
      <c r="BG53" s="1167">
        <v>9781</v>
      </c>
      <c r="BH53" s="1167"/>
      <c r="BI53" s="1167"/>
      <c r="BJ53" s="1167"/>
      <c r="BK53" s="1167"/>
      <c r="BL53" s="1167"/>
      <c r="BM53" s="1167"/>
      <c r="BN53" s="616"/>
      <c r="BO53" s="1170">
        <v>130</v>
      </c>
      <c r="BP53" s="1170"/>
      <c r="BQ53" s="1170"/>
      <c r="BR53" s="1170"/>
      <c r="BS53" s="1170"/>
      <c r="BT53" s="1170"/>
      <c r="BU53" s="1170"/>
      <c r="BV53" s="424"/>
      <c r="BW53" s="424"/>
      <c r="BX53" s="392"/>
    </row>
    <row r="54" spans="1:76" s="346" customFormat="1" ht="18.75" customHeight="1">
      <c r="A54" s="113"/>
      <c r="B54" s="335" t="s">
        <v>162</v>
      </c>
      <c r="C54" s="1169">
        <v>25588</v>
      </c>
      <c r="D54" s="1169"/>
      <c r="E54" s="1169"/>
      <c r="F54" s="1169"/>
      <c r="G54" s="1169"/>
      <c r="H54" s="1169"/>
      <c r="I54" s="1169"/>
      <c r="J54" s="616"/>
      <c r="K54" s="1167">
        <v>1078396</v>
      </c>
      <c r="L54" s="1167"/>
      <c r="M54" s="1167"/>
      <c r="N54" s="1167"/>
      <c r="O54" s="1167"/>
      <c r="P54" s="1167"/>
      <c r="Q54" s="1167"/>
      <c r="R54" s="616"/>
      <c r="S54" s="1169">
        <v>25165</v>
      </c>
      <c r="T54" s="1169"/>
      <c r="U54" s="1169"/>
      <c r="V54" s="1169"/>
      <c r="W54" s="1169"/>
      <c r="X54" s="1169"/>
      <c r="Y54" s="1169"/>
      <c r="Z54" s="616"/>
      <c r="AA54" s="1167">
        <v>1068263</v>
      </c>
      <c r="AB54" s="1167"/>
      <c r="AC54" s="1167"/>
      <c r="AD54" s="1167"/>
      <c r="AE54" s="1167"/>
      <c r="AF54" s="1167"/>
      <c r="AG54" s="1167"/>
      <c r="AH54" s="616"/>
      <c r="AI54" s="1169">
        <v>2875</v>
      </c>
      <c r="AJ54" s="1169"/>
      <c r="AK54" s="1169"/>
      <c r="AL54" s="1169"/>
      <c r="AM54" s="1169"/>
      <c r="AN54" s="1169"/>
      <c r="AO54" s="1169"/>
      <c r="AP54" s="616"/>
      <c r="AQ54" s="1167">
        <v>218211</v>
      </c>
      <c r="AR54" s="1167"/>
      <c r="AS54" s="1167"/>
      <c r="AT54" s="1167"/>
      <c r="AU54" s="1167"/>
      <c r="AV54" s="1167"/>
      <c r="AW54" s="1167"/>
      <c r="AX54" s="616"/>
      <c r="AY54" s="1169">
        <v>292</v>
      </c>
      <c r="AZ54" s="1169"/>
      <c r="BA54" s="1169"/>
      <c r="BB54" s="1169"/>
      <c r="BC54" s="1169"/>
      <c r="BD54" s="1169"/>
      <c r="BE54" s="1169"/>
      <c r="BF54" s="616"/>
      <c r="BG54" s="1167">
        <v>10133</v>
      </c>
      <c r="BH54" s="1167"/>
      <c r="BI54" s="1167"/>
      <c r="BJ54" s="1167"/>
      <c r="BK54" s="1167"/>
      <c r="BL54" s="1167"/>
      <c r="BM54" s="1167"/>
      <c r="BN54" s="616"/>
      <c r="BO54" s="1170">
        <v>131</v>
      </c>
      <c r="BP54" s="1170"/>
      <c r="BQ54" s="1170"/>
      <c r="BR54" s="1170"/>
      <c r="BS54" s="1170"/>
      <c r="BT54" s="1170"/>
      <c r="BU54" s="1170"/>
      <c r="BV54" s="424"/>
      <c r="BW54" s="424"/>
      <c r="BX54" s="392"/>
    </row>
    <row r="55" spans="1:76" s="346" customFormat="1" ht="18.75" customHeight="1">
      <c r="A55" s="113"/>
      <c r="B55" s="335" t="s">
        <v>163</v>
      </c>
      <c r="C55" s="1169">
        <v>26743</v>
      </c>
      <c r="D55" s="1169"/>
      <c r="E55" s="1169"/>
      <c r="F55" s="1169"/>
      <c r="G55" s="1169"/>
      <c r="H55" s="1169"/>
      <c r="I55" s="1169"/>
      <c r="J55" s="616"/>
      <c r="K55" s="1167">
        <v>1065370</v>
      </c>
      <c r="L55" s="1167"/>
      <c r="M55" s="1167"/>
      <c r="N55" s="1167"/>
      <c r="O55" s="1167"/>
      <c r="P55" s="1167"/>
      <c r="Q55" s="1167"/>
      <c r="R55" s="616"/>
      <c r="S55" s="1169">
        <v>26313</v>
      </c>
      <c r="T55" s="1169"/>
      <c r="U55" s="1169"/>
      <c r="V55" s="1169"/>
      <c r="W55" s="1169"/>
      <c r="X55" s="1169"/>
      <c r="Y55" s="1169"/>
      <c r="Z55" s="616"/>
      <c r="AA55" s="1167">
        <v>1054878</v>
      </c>
      <c r="AB55" s="1167"/>
      <c r="AC55" s="1167"/>
      <c r="AD55" s="1167"/>
      <c r="AE55" s="1167"/>
      <c r="AF55" s="1167"/>
      <c r="AG55" s="1167"/>
      <c r="AH55" s="616"/>
      <c r="AI55" s="1169">
        <v>3207</v>
      </c>
      <c r="AJ55" s="1169"/>
      <c r="AK55" s="1169"/>
      <c r="AL55" s="1169"/>
      <c r="AM55" s="1169"/>
      <c r="AN55" s="1169"/>
      <c r="AO55" s="1169"/>
      <c r="AP55" s="616"/>
      <c r="AQ55" s="1167">
        <v>234553</v>
      </c>
      <c r="AR55" s="1167"/>
      <c r="AS55" s="1167"/>
      <c r="AT55" s="1167"/>
      <c r="AU55" s="1167"/>
      <c r="AV55" s="1167"/>
      <c r="AW55" s="1167"/>
      <c r="AX55" s="616"/>
      <c r="AY55" s="1169">
        <v>293</v>
      </c>
      <c r="AZ55" s="1169"/>
      <c r="BA55" s="1169"/>
      <c r="BB55" s="1169"/>
      <c r="BC55" s="1169"/>
      <c r="BD55" s="1169"/>
      <c r="BE55" s="1169"/>
      <c r="BF55" s="616"/>
      <c r="BG55" s="1167">
        <v>10492</v>
      </c>
      <c r="BH55" s="1167"/>
      <c r="BI55" s="1167"/>
      <c r="BJ55" s="1167"/>
      <c r="BK55" s="1167"/>
      <c r="BL55" s="1167"/>
      <c r="BM55" s="1167"/>
      <c r="BN55" s="616"/>
      <c r="BO55" s="1170">
        <v>137</v>
      </c>
      <c r="BP55" s="1170"/>
      <c r="BQ55" s="1170"/>
      <c r="BR55" s="1170"/>
      <c r="BS55" s="1170"/>
      <c r="BT55" s="1170"/>
      <c r="BU55" s="1170"/>
      <c r="BV55" s="424"/>
      <c r="BW55" s="424"/>
      <c r="BX55" s="392"/>
    </row>
    <row r="56" spans="1:76" s="346" customFormat="1" ht="18.75" customHeight="1">
      <c r="A56" s="113"/>
      <c r="B56" s="335" t="s">
        <v>164</v>
      </c>
      <c r="C56" s="1169">
        <v>27346</v>
      </c>
      <c r="D56" s="1169"/>
      <c r="E56" s="1169"/>
      <c r="F56" s="1169"/>
      <c r="G56" s="1169"/>
      <c r="H56" s="1169"/>
      <c r="I56" s="1169"/>
      <c r="J56" s="616"/>
      <c r="K56" s="1167">
        <v>1195042</v>
      </c>
      <c r="L56" s="1167"/>
      <c r="M56" s="1167"/>
      <c r="N56" s="1167"/>
      <c r="O56" s="1167"/>
      <c r="P56" s="1167"/>
      <c r="Q56" s="1167"/>
      <c r="R56" s="616"/>
      <c r="S56" s="1169">
        <v>26910</v>
      </c>
      <c r="T56" s="1169"/>
      <c r="U56" s="1169"/>
      <c r="V56" s="1169"/>
      <c r="W56" s="1169"/>
      <c r="X56" s="1169"/>
      <c r="Y56" s="1169"/>
      <c r="Z56" s="616"/>
      <c r="AA56" s="1167">
        <v>1186086</v>
      </c>
      <c r="AB56" s="1167"/>
      <c r="AC56" s="1167"/>
      <c r="AD56" s="1167"/>
      <c r="AE56" s="1167"/>
      <c r="AF56" s="1167"/>
      <c r="AG56" s="1167"/>
      <c r="AH56" s="616"/>
      <c r="AI56" s="1169">
        <v>3731</v>
      </c>
      <c r="AJ56" s="1169"/>
      <c r="AK56" s="1169"/>
      <c r="AL56" s="1169"/>
      <c r="AM56" s="1169"/>
      <c r="AN56" s="1169"/>
      <c r="AO56" s="1169"/>
      <c r="AP56" s="616"/>
      <c r="AQ56" s="1167">
        <v>284043</v>
      </c>
      <c r="AR56" s="1167"/>
      <c r="AS56" s="1167"/>
      <c r="AT56" s="1167"/>
      <c r="AU56" s="1167"/>
      <c r="AV56" s="1167"/>
      <c r="AW56" s="1167"/>
      <c r="AX56" s="616"/>
      <c r="AY56" s="1169">
        <v>296</v>
      </c>
      <c r="AZ56" s="1169"/>
      <c r="BA56" s="1169"/>
      <c r="BB56" s="1169"/>
      <c r="BC56" s="1169"/>
      <c r="BD56" s="1169"/>
      <c r="BE56" s="1169"/>
      <c r="BF56" s="616"/>
      <c r="BG56" s="1167">
        <v>8956</v>
      </c>
      <c r="BH56" s="1167"/>
      <c r="BI56" s="1167"/>
      <c r="BJ56" s="1167"/>
      <c r="BK56" s="1167"/>
      <c r="BL56" s="1167"/>
      <c r="BM56" s="1167"/>
      <c r="BN56" s="616"/>
      <c r="BO56" s="1170">
        <v>140</v>
      </c>
      <c r="BP56" s="1170"/>
      <c r="BQ56" s="1170"/>
      <c r="BR56" s="1170"/>
      <c r="BS56" s="1170"/>
      <c r="BT56" s="1170"/>
      <c r="BU56" s="1170"/>
      <c r="BV56" s="424"/>
      <c r="BW56" s="424"/>
      <c r="BX56" s="392"/>
    </row>
    <row r="57" spans="1:76" s="354" customFormat="1" ht="9" customHeight="1">
      <c r="A57" s="361"/>
      <c r="B57" s="164"/>
      <c r="C57" s="1169"/>
      <c r="D57" s="1169"/>
      <c r="E57" s="1169"/>
      <c r="F57" s="1169"/>
      <c r="G57" s="1169"/>
      <c r="H57" s="1169"/>
      <c r="I57" s="1169"/>
      <c r="J57" s="616"/>
      <c r="K57" s="1167"/>
      <c r="L57" s="1167"/>
      <c r="M57" s="1167"/>
      <c r="N57" s="1167"/>
      <c r="O57" s="1167"/>
      <c r="P57" s="1167"/>
      <c r="Q57" s="1167"/>
      <c r="R57" s="616"/>
      <c r="S57" s="1169"/>
      <c r="T57" s="1169"/>
      <c r="U57" s="1169"/>
      <c r="V57" s="1169"/>
      <c r="W57" s="1169"/>
      <c r="X57" s="1169"/>
      <c r="Y57" s="1169"/>
      <c r="Z57" s="616"/>
      <c r="AA57" s="1167"/>
      <c r="AB57" s="1167"/>
      <c r="AC57" s="1167"/>
      <c r="AD57" s="1167"/>
      <c r="AE57" s="1167"/>
      <c r="AF57" s="1167"/>
      <c r="AG57" s="1167"/>
      <c r="AH57" s="616"/>
      <c r="AI57" s="1168"/>
      <c r="AJ57" s="1168"/>
      <c r="AK57" s="1168"/>
      <c r="AL57" s="1168"/>
      <c r="AM57" s="1168"/>
      <c r="AN57" s="1168"/>
      <c r="AO57" s="1168"/>
      <c r="AP57" s="617"/>
      <c r="AQ57" s="1218"/>
      <c r="AR57" s="1218"/>
      <c r="AS57" s="1218"/>
      <c r="AT57" s="1218"/>
      <c r="AU57" s="1218"/>
      <c r="AV57" s="1218"/>
      <c r="AW57" s="1218"/>
      <c r="AX57" s="616"/>
      <c r="AY57" s="1169"/>
      <c r="AZ57" s="1169"/>
      <c r="BA57" s="1169"/>
      <c r="BB57" s="1169"/>
      <c r="BC57" s="1169"/>
      <c r="BD57" s="1169"/>
      <c r="BE57" s="1169"/>
      <c r="BF57" s="616"/>
      <c r="BG57" s="1167"/>
      <c r="BH57" s="1167"/>
      <c r="BI57" s="1167"/>
      <c r="BJ57" s="1167"/>
      <c r="BK57" s="1167"/>
      <c r="BL57" s="1167"/>
      <c r="BM57" s="1167"/>
      <c r="BN57" s="616"/>
      <c r="BO57" s="1170"/>
      <c r="BP57" s="1170"/>
      <c r="BQ57" s="1170"/>
      <c r="BR57" s="1170"/>
      <c r="BS57" s="1170"/>
      <c r="BT57" s="1170"/>
      <c r="BU57" s="1170"/>
      <c r="BV57" s="348"/>
      <c r="BW57" s="355"/>
      <c r="BX57" s="355"/>
    </row>
    <row r="58" spans="1:76" s="346" customFormat="1" ht="18.75" customHeight="1">
      <c r="A58" s="113">
        <v>2001</v>
      </c>
      <c r="B58" s="332" t="s">
        <v>153</v>
      </c>
      <c r="C58" s="1169">
        <f>S58+AY58+BO58</f>
        <v>27640</v>
      </c>
      <c r="D58" s="1169"/>
      <c r="E58" s="1169"/>
      <c r="F58" s="1169"/>
      <c r="G58" s="1169"/>
      <c r="H58" s="1169"/>
      <c r="I58" s="1169"/>
      <c r="J58" s="616"/>
      <c r="K58" s="1167">
        <v>1193379</v>
      </c>
      <c r="L58" s="1167"/>
      <c r="M58" s="1167"/>
      <c r="N58" s="1167"/>
      <c r="O58" s="1167"/>
      <c r="P58" s="1167"/>
      <c r="Q58" s="1167"/>
      <c r="R58" s="616"/>
      <c r="S58" s="1169">
        <v>27219</v>
      </c>
      <c r="T58" s="1169"/>
      <c r="U58" s="1169"/>
      <c r="V58" s="1169"/>
      <c r="W58" s="1169"/>
      <c r="X58" s="1169"/>
      <c r="Y58" s="1169"/>
      <c r="Z58" s="616"/>
      <c r="AA58" s="1167">
        <v>1186159</v>
      </c>
      <c r="AB58" s="1167"/>
      <c r="AC58" s="1167"/>
      <c r="AD58" s="1167"/>
      <c r="AE58" s="1167"/>
      <c r="AF58" s="1167"/>
      <c r="AG58" s="1167"/>
      <c r="AH58" s="616"/>
      <c r="AI58" s="1169">
        <v>4147</v>
      </c>
      <c r="AJ58" s="1169"/>
      <c r="AK58" s="1169"/>
      <c r="AL58" s="1169"/>
      <c r="AM58" s="1169"/>
      <c r="AN58" s="1169"/>
      <c r="AO58" s="1169"/>
      <c r="AP58" s="616"/>
      <c r="AQ58" s="1167">
        <v>322538</v>
      </c>
      <c r="AR58" s="1167"/>
      <c r="AS58" s="1167"/>
      <c r="AT58" s="1167"/>
      <c r="AU58" s="1167"/>
      <c r="AV58" s="1167"/>
      <c r="AW58" s="1167"/>
      <c r="AX58" s="616"/>
      <c r="AY58" s="1169">
        <v>281</v>
      </c>
      <c r="AZ58" s="1169"/>
      <c r="BA58" s="1169"/>
      <c r="BB58" s="1169"/>
      <c r="BC58" s="1169"/>
      <c r="BD58" s="1169"/>
      <c r="BE58" s="1169"/>
      <c r="BF58" s="616"/>
      <c r="BG58" s="1167">
        <v>7220</v>
      </c>
      <c r="BH58" s="1167"/>
      <c r="BI58" s="1167"/>
      <c r="BJ58" s="1167"/>
      <c r="BK58" s="1167"/>
      <c r="BL58" s="1167"/>
      <c r="BM58" s="1167"/>
      <c r="BN58" s="616"/>
      <c r="BO58" s="1170">
        <v>140</v>
      </c>
      <c r="BP58" s="1170"/>
      <c r="BQ58" s="1170"/>
      <c r="BR58" s="1170"/>
      <c r="BS58" s="1170"/>
      <c r="BT58" s="1170"/>
      <c r="BU58" s="1170"/>
      <c r="BV58" s="424"/>
      <c r="BW58" s="424"/>
      <c r="BX58" s="392"/>
    </row>
    <row r="59" spans="1:76" s="346" customFormat="1" ht="18.75" customHeight="1">
      <c r="A59" s="113"/>
      <c r="B59" s="80" t="s">
        <v>308</v>
      </c>
      <c r="C59" s="1169">
        <f>S59+AY59+BO59</f>
        <v>27172</v>
      </c>
      <c r="D59" s="1169"/>
      <c r="E59" s="1169"/>
      <c r="F59" s="1169"/>
      <c r="G59" s="1169"/>
      <c r="H59" s="1169"/>
      <c r="I59" s="1169"/>
      <c r="J59" s="616"/>
      <c r="K59" s="1167">
        <f>1164900-5300</f>
        <v>1159600</v>
      </c>
      <c r="L59" s="1167"/>
      <c r="M59" s="1167"/>
      <c r="N59" s="1167"/>
      <c r="O59" s="1167"/>
      <c r="P59" s="1167"/>
      <c r="Q59" s="1167"/>
      <c r="R59" s="616"/>
      <c r="S59" s="1169">
        <f>22180+4585</f>
        <v>26765</v>
      </c>
      <c r="T59" s="1169"/>
      <c r="U59" s="1169"/>
      <c r="V59" s="1169"/>
      <c r="W59" s="1169"/>
      <c r="X59" s="1169"/>
      <c r="Y59" s="1169"/>
      <c r="Z59" s="616"/>
      <c r="AA59" s="1167">
        <f>812613+342332</f>
        <v>1154945</v>
      </c>
      <c r="AB59" s="1167"/>
      <c r="AC59" s="1167"/>
      <c r="AD59" s="1167"/>
      <c r="AE59" s="1167"/>
      <c r="AF59" s="1167"/>
      <c r="AG59" s="1167"/>
      <c r="AH59" s="616"/>
      <c r="AI59" s="1169">
        <v>4585</v>
      </c>
      <c r="AJ59" s="1169"/>
      <c r="AK59" s="1169"/>
      <c r="AL59" s="1169"/>
      <c r="AM59" s="1169"/>
      <c r="AN59" s="1169"/>
      <c r="AO59" s="1169"/>
      <c r="AP59" s="616"/>
      <c r="AQ59" s="1167">
        <v>342332</v>
      </c>
      <c r="AR59" s="1167"/>
      <c r="AS59" s="1167"/>
      <c r="AT59" s="1167"/>
      <c r="AU59" s="1167"/>
      <c r="AV59" s="1167"/>
      <c r="AW59" s="1167"/>
      <c r="AX59" s="616"/>
      <c r="AY59" s="1169">
        <v>272</v>
      </c>
      <c r="AZ59" s="1169"/>
      <c r="BA59" s="1169"/>
      <c r="BB59" s="1169"/>
      <c r="BC59" s="1169"/>
      <c r="BD59" s="1169"/>
      <c r="BE59" s="1169"/>
      <c r="BF59" s="616"/>
      <c r="BG59" s="1167">
        <v>4655</v>
      </c>
      <c r="BH59" s="1167"/>
      <c r="BI59" s="1167"/>
      <c r="BJ59" s="1167"/>
      <c r="BK59" s="1167"/>
      <c r="BL59" s="1167"/>
      <c r="BM59" s="1167"/>
      <c r="BN59" s="616"/>
      <c r="BO59" s="1170">
        <v>135</v>
      </c>
      <c r="BP59" s="1170"/>
      <c r="BQ59" s="1170"/>
      <c r="BR59" s="1170"/>
      <c r="BS59" s="1170"/>
      <c r="BT59" s="1170"/>
      <c r="BU59" s="1170"/>
      <c r="BV59" s="424"/>
      <c r="BW59" s="424"/>
      <c r="BX59" s="392"/>
    </row>
    <row r="60" spans="1:76" s="346" customFormat="1" ht="18.75" customHeight="1">
      <c r="A60" s="113"/>
      <c r="B60" s="80" t="s">
        <v>309</v>
      </c>
      <c r="C60" s="1169">
        <f>S60+AY60+BO60</f>
        <v>29041</v>
      </c>
      <c r="D60" s="1169"/>
      <c r="E60" s="1169"/>
      <c r="F60" s="1169"/>
      <c r="G60" s="1169"/>
      <c r="H60" s="1169"/>
      <c r="I60" s="1169"/>
      <c r="J60" s="616"/>
      <c r="K60" s="1167">
        <v>1360167</v>
      </c>
      <c r="L60" s="1167"/>
      <c r="M60" s="1167"/>
      <c r="N60" s="1167"/>
      <c r="O60" s="1167"/>
      <c r="P60" s="1167"/>
      <c r="Q60" s="1167"/>
      <c r="R60" s="616"/>
      <c r="S60" s="1169">
        <f>23452+5192</f>
        <v>28644</v>
      </c>
      <c r="T60" s="1169"/>
      <c r="U60" s="1169"/>
      <c r="V60" s="1169"/>
      <c r="W60" s="1169"/>
      <c r="X60" s="1169"/>
      <c r="Y60" s="1169"/>
      <c r="Z60" s="616"/>
      <c r="AA60" s="1167">
        <f>925795+429368</f>
        <v>1355163</v>
      </c>
      <c r="AB60" s="1167"/>
      <c r="AC60" s="1167"/>
      <c r="AD60" s="1167"/>
      <c r="AE60" s="1167"/>
      <c r="AF60" s="1167"/>
      <c r="AG60" s="1167"/>
      <c r="AH60" s="616"/>
      <c r="AI60" s="1169">
        <v>5192</v>
      </c>
      <c r="AJ60" s="1169"/>
      <c r="AK60" s="1169"/>
      <c r="AL60" s="1169"/>
      <c r="AM60" s="1169"/>
      <c r="AN60" s="1169"/>
      <c r="AO60" s="1169"/>
      <c r="AP60" s="616"/>
      <c r="AQ60" s="1167">
        <v>429368</v>
      </c>
      <c r="AR60" s="1167"/>
      <c r="AS60" s="1167"/>
      <c r="AT60" s="1167"/>
      <c r="AU60" s="1167"/>
      <c r="AV60" s="1167"/>
      <c r="AW60" s="1167"/>
      <c r="AX60" s="616"/>
      <c r="AY60" s="1169">
        <v>253</v>
      </c>
      <c r="AZ60" s="1169"/>
      <c r="BA60" s="1169"/>
      <c r="BB60" s="1169"/>
      <c r="BC60" s="1169"/>
      <c r="BD60" s="1169"/>
      <c r="BE60" s="1169"/>
      <c r="BF60" s="616"/>
      <c r="BG60" s="1167">
        <v>5004</v>
      </c>
      <c r="BH60" s="1167"/>
      <c r="BI60" s="1167"/>
      <c r="BJ60" s="1167"/>
      <c r="BK60" s="1167"/>
      <c r="BL60" s="1167"/>
      <c r="BM60" s="1167"/>
      <c r="BN60" s="616"/>
      <c r="BO60" s="1170">
        <v>144</v>
      </c>
      <c r="BP60" s="1170"/>
      <c r="BQ60" s="1170"/>
      <c r="BR60" s="1170"/>
      <c r="BS60" s="1170"/>
      <c r="BT60" s="1170"/>
      <c r="BU60" s="1170"/>
      <c r="BV60" s="596"/>
      <c r="BW60" s="424"/>
      <c r="BX60" s="392"/>
    </row>
    <row r="61" spans="1:76" s="346" customFormat="1" ht="18.75" customHeight="1">
      <c r="A61" s="113"/>
      <c r="B61" s="333" t="s">
        <v>156</v>
      </c>
      <c r="C61" s="1169">
        <f>S61+AY61+BO61</f>
        <v>29251</v>
      </c>
      <c r="D61" s="1169"/>
      <c r="E61" s="1169"/>
      <c r="F61" s="1169"/>
      <c r="G61" s="1169"/>
      <c r="H61" s="1169"/>
      <c r="I61" s="1169"/>
      <c r="J61" s="616"/>
      <c r="K61" s="1167">
        <f>AA61+BG61</f>
        <v>1386461</v>
      </c>
      <c r="L61" s="1167"/>
      <c r="M61" s="1167"/>
      <c r="N61" s="1167"/>
      <c r="O61" s="1167"/>
      <c r="P61" s="1167"/>
      <c r="Q61" s="1167"/>
      <c r="R61" s="616"/>
      <c r="S61" s="1169">
        <f>23253+5652</f>
        <v>28905</v>
      </c>
      <c r="T61" s="1169"/>
      <c r="U61" s="1169"/>
      <c r="V61" s="1169"/>
      <c r="W61" s="1169"/>
      <c r="X61" s="1169"/>
      <c r="Y61" s="1169"/>
      <c r="Z61" s="616"/>
      <c r="AA61" s="1167">
        <f>933863+449117</f>
        <v>1382980</v>
      </c>
      <c r="AB61" s="1167"/>
      <c r="AC61" s="1167"/>
      <c r="AD61" s="1167"/>
      <c r="AE61" s="1167"/>
      <c r="AF61" s="1167"/>
      <c r="AG61" s="1167"/>
      <c r="AH61" s="616"/>
      <c r="AI61" s="1168">
        <v>5652</v>
      </c>
      <c r="AJ61" s="1168"/>
      <c r="AK61" s="1168"/>
      <c r="AL61" s="1168"/>
      <c r="AM61" s="1168"/>
      <c r="AN61" s="1168"/>
      <c r="AO61" s="1168"/>
      <c r="AP61" s="617"/>
      <c r="AQ61" s="1218">
        <v>449117</v>
      </c>
      <c r="AR61" s="1218"/>
      <c r="AS61" s="1218"/>
      <c r="AT61" s="1218"/>
      <c r="AU61" s="1218"/>
      <c r="AV61" s="1218"/>
      <c r="AW61" s="1218"/>
      <c r="AX61" s="616"/>
      <c r="AY61" s="1169">
        <v>201</v>
      </c>
      <c r="AZ61" s="1169"/>
      <c r="BA61" s="1169"/>
      <c r="BB61" s="1169"/>
      <c r="BC61" s="1169"/>
      <c r="BD61" s="1169"/>
      <c r="BE61" s="1169"/>
      <c r="BF61" s="616"/>
      <c r="BG61" s="1167">
        <v>3481</v>
      </c>
      <c r="BH61" s="1167"/>
      <c r="BI61" s="1167"/>
      <c r="BJ61" s="1167"/>
      <c r="BK61" s="1167"/>
      <c r="BL61" s="1167"/>
      <c r="BM61" s="1167"/>
      <c r="BN61" s="616"/>
      <c r="BO61" s="1170">
        <v>145</v>
      </c>
      <c r="BP61" s="1170"/>
      <c r="BQ61" s="1170"/>
      <c r="BR61" s="1170"/>
      <c r="BS61" s="1170"/>
      <c r="BT61" s="1170"/>
      <c r="BU61" s="1170"/>
      <c r="BV61" s="348"/>
      <c r="BW61" s="424"/>
      <c r="BX61" s="392"/>
    </row>
    <row r="62" spans="1:76" s="346" customFormat="1" ht="18.75" customHeight="1">
      <c r="A62" s="113"/>
      <c r="B62" s="333" t="s">
        <v>157</v>
      </c>
      <c r="C62" s="1169">
        <f>S62+AY62+BO62</f>
        <v>29750</v>
      </c>
      <c r="D62" s="1169"/>
      <c r="E62" s="1169"/>
      <c r="F62" s="1169"/>
      <c r="G62" s="1169"/>
      <c r="H62" s="1169"/>
      <c r="I62" s="1169"/>
      <c r="J62" s="616"/>
      <c r="K62" s="1167">
        <f>AA62+BG62</f>
        <v>1404115</v>
      </c>
      <c r="L62" s="1167"/>
      <c r="M62" s="1167"/>
      <c r="N62" s="1167"/>
      <c r="O62" s="1167"/>
      <c r="P62" s="1167"/>
      <c r="Q62" s="1167"/>
      <c r="R62" s="616"/>
      <c r="S62" s="1169">
        <f>23298+6117</f>
        <v>29415</v>
      </c>
      <c r="T62" s="1169"/>
      <c r="U62" s="1169"/>
      <c r="V62" s="1169"/>
      <c r="W62" s="1169"/>
      <c r="X62" s="1169"/>
      <c r="Y62" s="1169"/>
      <c r="Z62" s="616"/>
      <c r="AA62" s="1167">
        <f>910013+490657</f>
        <v>1400670</v>
      </c>
      <c r="AB62" s="1167"/>
      <c r="AC62" s="1167"/>
      <c r="AD62" s="1167"/>
      <c r="AE62" s="1167"/>
      <c r="AF62" s="1167"/>
      <c r="AG62" s="1167"/>
      <c r="AH62" s="616"/>
      <c r="AI62" s="1168">
        <v>6117</v>
      </c>
      <c r="AJ62" s="1168"/>
      <c r="AK62" s="1168"/>
      <c r="AL62" s="1168"/>
      <c r="AM62" s="1168"/>
      <c r="AN62" s="1168"/>
      <c r="AO62" s="1168"/>
      <c r="AP62" s="617"/>
      <c r="AQ62" s="1218">
        <v>490657</v>
      </c>
      <c r="AR62" s="1218"/>
      <c r="AS62" s="1218"/>
      <c r="AT62" s="1218"/>
      <c r="AU62" s="1218"/>
      <c r="AV62" s="1218"/>
      <c r="AW62" s="1218"/>
      <c r="AX62" s="616"/>
      <c r="AY62" s="1169">
        <v>189</v>
      </c>
      <c r="AZ62" s="1169"/>
      <c r="BA62" s="1169"/>
      <c r="BB62" s="1169"/>
      <c r="BC62" s="1169"/>
      <c r="BD62" s="1169"/>
      <c r="BE62" s="1169"/>
      <c r="BF62" s="616"/>
      <c r="BG62" s="1167">
        <v>3445</v>
      </c>
      <c r="BH62" s="1167"/>
      <c r="BI62" s="1167"/>
      <c r="BJ62" s="1167"/>
      <c r="BK62" s="1167"/>
      <c r="BL62" s="1167"/>
      <c r="BM62" s="1167"/>
      <c r="BN62" s="616"/>
      <c r="BO62" s="1170">
        <v>146</v>
      </c>
      <c r="BP62" s="1170"/>
      <c r="BQ62" s="1170"/>
      <c r="BR62" s="1170"/>
      <c r="BS62" s="1170"/>
      <c r="BT62" s="1170"/>
      <c r="BU62" s="1170"/>
      <c r="BV62" s="348"/>
      <c r="BW62" s="424"/>
      <c r="BX62" s="392"/>
    </row>
    <row r="63" spans="1:76" s="346" customFormat="1" ht="18.75" customHeight="1">
      <c r="A63" s="113"/>
      <c r="B63" s="80" t="s">
        <v>752</v>
      </c>
      <c r="C63" s="1168" t="s">
        <v>359</v>
      </c>
      <c r="D63" s="1168"/>
      <c r="E63" s="1168"/>
      <c r="F63" s="1168"/>
      <c r="G63" s="1168"/>
      <c r="H63" s="1168"/>
      <c r="I63" s="1168"/>
      <c r="J63" s="616"/>
      <c r="K63" s="1167">
        <f>SUM(K58:Q62)</f>
        <v>6503722</v>
      </c>
      <c r="L63" s="1167"/>
      <c r="M63" s="1167"/>
      <c r="N63" s="1167"/>
      <c r="O63" s="1167"/>
      <c r="P63" s="1167"/>
      <c r="Q63" s="1167"/>
      <c r="R63" s="616"/>
      <c r="S63" s="1168" t="s">
        <v>359</v>
      </c>
      <c r="T63" s="1168"/>
      <c r="U63" s="1168"/>
      <c r="V63" s="1168"/>
      <c r="W63" s="1168"/>
      <c r="X63" s="1168"/>
      <c r="Y63" s="1168"/>
      <c r="Z63" s="616"/>
      <c r="AA63" s="1167">
        <f>SUM(AA58:AG62)</f>
        <v>6479917</v>
      </c>
      <c r="AB63" s="1167"/>
      <c r="AC63" s="1167"/>
      <c r="AD63" s="1167"/>
      <c r="AE63" s="1167"/>
      <c r="AF63" s="1167"/>
      <c r="AG63" s="1167"/>
      <c r="AH63" s="616"/>
      <c r="AI63" s="1168" t="s">
        <v>359</v>
      </c>
      <c r="AJ63" s="1168"/>
      <c r="AK63" s="1168"/>
      <c r="AL63" s="1168"/>
      <c r="AM63" s="1168"/>
      <c r="AN63" s="1168"/>
      <c r="AO63" s="1168"/>
      <c r="AP63" s="617"/>
      <c r="AQ63" s="1218">
        <f>SUM(AQ58:AW62)</f>
        <v>2034012</v>
      </c>
      <c r="AR63" s="1218"/>
      <c r="AS63" s="1218"/>
      <c r="AT63" s="1218"/>
      <c r="AU63" s="1218"/>
      <c r="AV63" s="1218"/>
      <c r="AW63" s="1218"/>
      <c r="AX63" s="616"/>
      <c r="AY63" s="1168" t="s">
        <v>359</v>
      </c>
      <c r="AZ63" s="1168"/>
      <c r="BA63" s="1168"/>
      <c r="BB63" s="1168"/>
      <c r="BC63" s="1168"/>
      <c r="BD63" s="1168"/>
      <c r="BE63" s="1168"/>
      <c r="BF63" s="616"/>
      <c r="BG63" s="1167">
        <f>SUM(BG58:BM62)</f>
        <v>23805</v>
      </c>
      <c r="BH63" s="1167"/>
      <c r="BI63" s="1167"/>
      <c r="BJ63" s="1167"/>
      <c r="BK63" s="1167"/>
      <c r="BL63" s="1167"/>
      <c r="BM63" s="1167"/>
      <c r="BN63" s="616"/>
      <c r="BO63" s="1168" t="s">
        <v>359</v>
      </c>
      <c r="BP63" s="1168"/>
      <c r="BQ63" s="1168"/>
      <c r="BR63" s="1168"/>
      <c r="BS63" s="1168"/>
      <c r="BT63" s="1168"/>
      <c r="BU63" s="1168"/>
      <c r="BV63" s="348"/>
      <c r="BW63" s="424"/>
      <c r="BX63" s="392"/>
    </row>
    <row r="64" spans="1:74" ht="9" customHeight="1">
      <c r="A64" s="352"/>
      <c r="B64" s="352"/>
      <c r="C64" s="1220"/>
      <c r="D64" s="1220"/>
      <c r="E64" s="1220"/>
      <c r="F64" s="1220"/>
      <c r="G64" s="1220"/>
      <c r="H64" s="1220"/>
      <c r="I64" s="1220"/>
      <c r="J64" s="618"/>
      <c r="K64" s="1221"/>
      <c r="L64" s="1221"/>
      <c r="M64" s="1221"/>
      <c r="N64" s="1221"/>
      <c r="O64" s="1221"/>
      <c r="P64" s="1221"/>
      <c r="Q64" s="1221"/>
      <c r="R64" s="618"/>
      <c r="S64" s="1220"/>
      <c r="T64" s="1220"/>
      <c r="U64" s="1220"/>
      <c r="V64" s="1220"/>
      <c r="W64" s="1220"/>
      <c r="X64" s="1220"/>
      <c r="Y64" s="1220"/>
      <c r="Z64" s="618"/>
      <c r="AA64" s="1221"/>
      <c r="AB64" s="1221"/>
      <c r="AC64" s="1221"/>
      <c r="AD64" s="1221"/>
      <c r="AE64" s="1221"/>
      <c r="AF64" s="1221"/>
      <c r="AG64" s="1221"/>
      <c r="AH64" s="618"/>
      <c r="AI64" s="1222"/>
      <c r="AJ64" s="1222"/>
      <c r="AK64" s="1222"/>
      <c r="AL64" s="1222"/>
      <c r="AM64" s="1222"/>
      <c r="AN64" s="1222"/>
      <c r="AO64" s="1222"/>
      <c r="AP64" s="619"/>
      <c r="AQ64" s="1223"/>
      <c r="AR64" s="1223"/>
      <c r="AS64" s="1223"/>
      <c r="AT64" s="1223"/>
      <c r="AU64" s="1223"/>
      <c r="AV64" s="1223"/>
      <c r="AW64" s="1223"/>
      <c r="AX64" s="618"/>
      <c r="AY64" s="1220"/>
      <c r="AZ64" s="1220"/>
      <c r="BA64" s="1220"/>
      <c r="BB64" s="1220"/>
      <c r="BC64" s="1220"/>
      <c r="BD64" s="1220"/>
      <c r="BE64" s="1220"/>
      <c r="BF64" s="618"/>
      <c r="BG64" s="1221"/>
      <c r="BH64" s="1221"/>
      <c r="BI64" s="1221"/>
      <c r="BJ64" s="1221"/>
      <c r="BK64" s="1221"/>
      <c r="BL64" s="1221"/>
      <c r="BM64" s="1221"/>
      <c r="BN64" s="618"/>
      <c r="BO64" s="1224"/>
      <c r="BP64" s="1224"/>
      <c r="BQ64" s="1224"/>
      <c r="BR64" s="1224"/>
      <c r="BS64" s="1224"/>
      <c r="BT64" s="1224"/>
      <c r="BU64" s="1224"/>
      <c r="BV64" s="612"/>
    </row>
    <row r="65" spans="1:5" ht="18" customHeight="1">
      <c r="A65" s="385" t="s">
        <v>360</v>
      </c>
      <c r="B65" s="386" t="s">
        <v>361</v>
      </c>
      <c r="C65" s="387"/>
      <c r="D65" s="386"/>
      <c r="E65" s="386"/>
    </row>
    <row r="66" spans="1:5" ht="18" customHeight="1">
      <c r="A66" s="384" t="s">
        <v>362</v>
      </c>
      <c r="B66" s="270" t="s">
        <v>363</v>
      </c>
      <c r="C66" s="387"/>
      <c r="D66" s="386"/>
      <c r="E66" s="386"/>
    </row>
    <row r="67" spans="1:37" ht="18" customHeight="1">
      <c r="A67" s="384" t="s">
        <v>346</v>
      </c>
      <c r="B67" s="386" t="s">
        <v>366</v>
      </c>
      <c r="D67" s="272" t="s">
        <v>364</v>
      </c>
      <c r="E67" s="386" t="s">
        <v>365</v>
      </c>
      <c r="R67" s="325">
        <v>0</v>
      </c>
      <c r="S67" s="323" t="s">
        <v>369</v>
      </c>
      <c r="AJ67" s="357" t="s">
        <v>735</v>
      </c>
      <c r="AK67" s="623" t="s">
        <v>736</v>
      </c>
    </row>
    <row r="68" spans="1:37" ht="18" customHeight="1">
      <c r="A68" s="386"/>
      <c r="B68" s="175" t="s">
        <v>368</v>
      </c>
      <c r="D68" s="386"/>
      <c r="E68" s="175" t="s">
        <v>367</v>
      </c>
      <c r="R68" s="388"/>
      <c r="S68" s="321" t="s">
        <v>370</v>
      </c>
      <c r="AK68" s="357" t="s">
        <v>737</v>
      </c>
    </row>
  </sheetData>
  <mergeCells count="514">
    <mergeCell ref="BG61:BM61"/>
    <mergeCell ref="AY61:BE61"/>
    <mergeCell ref="AQ61:AW61"/>
    <mergeCell ref="AI61:AO61"/>
    <mergeCell ref="AA61:AG61"/>
    <mergeCell ref="S61:Y61"/>
    <mergeCell ref="K61:Q61"/>
    <mergeCell ref="BK37:BS37"/>
    <mergeCell ref="BO57:BU57"/>
    <mergeCell ref="BO45:BU45"/>
    <mergeCell ref="AI48:AO48"/>
    <mergeCell ref="AQ48:AW48"/>
    <mergeCell ref="AY48:BE48"/>
    <mergeCell ref="BG48:BM48"/>
    <mergeCell ref="BT37:BV37"/>
    <mergeCell ref="BK36:BS36"/>
    <mergeCell ref="BT36:BV36"/>
    <mergeCell ref="BT33:BV33"/>
    <mergeCell ref="BK35:BS35"/>
    <mergeCell ref="BT35:BV35"/>
    <mergeCell ref="BK34:BS34"/>
    <mergeCell ref="BT34:BV34"/>
    <mergeCell ref="BO64:BU64"/>
    <mergeCell ref="C33:K33"/>
    <mergeCell ref="L33:N33"/>
    <mergeCell ref="X33:Z33"/>
    <mergeCell ref="AA33:AI33"/>
    <mergeCell ref="AJ33:AL33"/>
    <mergeCell ref="AM33:AU33"/>
    <mergeCell ref="AV33:AX33"/>
    <mergeCell ref="AY33:BG33"/>
    <mergeCell ref="BK33:BS33"/>
    <mergeCell ref="AI64:AO64"/>
    <mergeCell ref="AQ64:AW64"/>
    <mergeCell ref="AY64:BE64"/>
    <mergeCell ref="BG64:BM64"/>
    <mergeCell ref="C64:I64"/>
    <mergeCell ref="K64:Q64"/>
    <mergeCell ref="S64:Y64"/>
    <mergeCell ref="AA64:AG64"/>
    <mergeCell ref="C63:I63"/>
    <mergeCell ref="K63:Q63"/>
    <mergeCell ref="S63:Y63"/>
    <mergeCell ref="AA63:AG63"/>
    <mergeCell ref="AI63:AO63"/>
    <mergeCell ref="AQ63:AW63"/>
    <mergeCell ref="AY63:BE63"/>
    <mergeCell ref="BG63:BM63"/>
    <mergeCell ref="BO63:BU63"/>
    <mergeCell ref="BO62:BU62"/>
    <mergeCell ref="AI62:AO62"/>
    <mergeCell ref="AQ62:AW62"/>
    <mergeCell ref="AY62:BE62"/>
    <mergeCell ref="BG62:BM62"/>
    <mergeCell ref="C62:I62"/>
    <mergeCell ref="K62:Q62"/>
    <mergeCell ref="S62:Y62"/>
    <mergeCell ref="AA62:AG62"/>
    <mergeCell ref="C61:I61"/>
    <mergeCell ref="BO61:BU61"/>
    <mergeCell ref="AI57:AO57"/>
    <mergeCell ref="AQ57:AW57"/>
    <mergeCell ref="AY57:BE57"/>
    <mergeCell ref="BG57:BM57"/>
    <mergeCell ref="C57:I57"/>
    <mergeCell ref="K57:Q57"/>
    <mergeCell ref="S57:Y57"/>
    <mergeCell ref="AA57:AG57"/>
    <mergeCell ref="C48:I48"/>
    <mergeCell ref="K48:Q48"/>
    <mergeCell ref="S48:Y48"/>
    <mergeCell ref="AA48:AG48"/>
    <mergeCell ref="BO48:BU48"/>
    <mergeCell ref="AY37:BG37"/>
    <mergeCell ref="BH37:BJ37"/>
    <mergeCell ref="C45:I45"/>
    <mergeCell ref="K45:Q45"/>
    <mergeCell ref="S45:Y45"/>
    <mergeCell ref="AA45:AG45"/>
    <mergeCell ref="AI45:AO45"/>
    <mergeCell ref="AQ45:AW45"/>
    <mergeCell ref="AY45:BE45"/>
    <mergeCell ref="BG45:BM45"/>
    <mergeCell ref="AY36:BG36"/>
    <mergeCell ref="BH36:BJ36"/>
    <mergeCell ref="C37:K37"/>
    <mergeCell ref="L37:N37"/>
    <mergeCell ref="O37:W37"/>
    <mergeCell ref="X37:Z37"/>
    <mergeCell ref="AA37:AI37"/>
    <mergeCell ref="AJ37:AL37"/>
    <mergeCell ref="AM37:AU37"/>
    <mergeCell ref="AV37:AX37"/>
    <mergeCell ref="C36:K36"/>
    <mergeCell ref="L36:N36"/>
    <mergeCell ref="O36:W36"/>
    <mergeCell ref="X36:Z36"/>
    <mergeCell ref="AA36:AI36"/>
    <mergeCell ref="AJ36:AL36"/>
    <mergeCell ref="AM36:AU36"/>
    <mergeCell ref="AV36:AX36"/>
    <mergeCell ref="AY35:BG35"/>
    <mergeCell ref="BH35:BJ35"/>
    <mergeCell ref="C35:K35"/>
    <mergeCell ref="L35:N35"/>
    <mergeCell ref="O35:W35"/>
    <mergeCell ref="X35:Z35"/>
    <mergeCell ref="AA35:AI35"/>
    <mergeCell ref="AJ35:AL35"/>
    <mergeCell ref="AM35:AU35"/>
    <mergeCell ref="AV35:AX35"/>
    <mergeCell ref="AY34:BG34"/>
    <mergeCell ref="BH34:BJ34"/>
    <mergeCell ref="BH33:BJ33"/>
    <mergeCell ref="C34:K34"/>
    <mergeCell ref="L34:N34"/>
    <mergeCell ref="O34:W34"/>
    <mergeCell ref="X34:Z34"/>
    <mergeCell ref="AA34:AI34"/>
    <mergeCell ref="AJ34:AL34"/>
    <mergeCell ref="AM34:AU34"/>
    <mergeCell ref="AV34:AX34"/>
    <mergeCell ref="O33:W33"/>
    <mergeCell ref="AQ60:AW60"/>
    <mergeCell ref="AY60:BE60"/>
    <mergeCell ref="BG60:BM60"/>
    <mergeCell ref="BO60:BU60"/>
    <mergeCell ref="AI60:AO60"/>
    <mergeCell ref="K60:Q60"/>
    <mergeCell ref="S60:Y60"/>
    <mergeCell ref="AA60:AG60"/>
    <mergeCell ref="AY32:BG32"/>
    <mergeCell ref="BH32:BJ32"/>
    <mergeCell ref="BK32:BS32"/>
    <mergeCell ref="BT32:BV32"/>
    <mergeCell ref="AA32:AI32"/>
    <mergeCell ref="AJ32:AL32"/>
    <mergeCell ref="AM32:AU32"/>
    <mergeCell ref="AV32:AX32"/>
    <mergeCell ref="C32:K32"/>
    <mergeCell ref="L32:N32"/>
    <mergeCell ref="O32:W32"/>
    <mergeCell ref="X32:Z32"/>
    <mergeCell ref="BO58:BU58"/>
    <mergeCell ref="AI58:AO58"/>
    <mergeCell ref="AQ58:AW58"/>
    <mergeCell ref="AY58:BE58"/>
    <mergeCell ref="BG58:BM58"/>
    <mergeCell ref="C58:I58"/>
    <mergeCell ref="K58:Q58"/>
    <mergeCell ref="S58:Y58"/>
    <mergeCell ref="AA58:AG58"/>
    <mergeCell ref="BO55:BU55"/>
    <mergeCell ref="C56:I56"/>
    <mergeCell ref="K56:Q56"/>
    <mergeCell ref="S56:Y56"/>
    <mergeCell ref="AA56:AG56"/>
    <mergeCell ref="AI56:AO56"/>
    <mergeCell ref="AQ56:AW56"/>
    <mergeCell ref="AY56:BE56"/>
    <mergeCell ref="BG56:BM56"/>
    <mergeCell ref="BO56:BU56"/>
    <mergeCell ref="AI55:AO55"/>
    <mergeCell ref="AQ55:AW55"/>
    <mergeCell ref="AY55:BE55"/>
    <mergeCell ref="BG55:BM55"/>
    <mergeCell ref="C55:I55"/>
    <mergeCell ref="K55:Q55"/>
    <mergeCell ref="S55:Y55"/>
    <mergeCell ref="AA55:AG55"/>
    <mergeCell ref="BO53:BU53"/>
    <mergeCell ref="C54:I54"/>
    <mergeCell ref="K54:Q54"/>
    <mergeCell ref="S54:Y54"/>
    <mergeCell ref="AA54:AG54"/>
    <mergeCell ref="AI54:AO54"/>
    <mergeCell ref="AQ54:AW54"/>
    <mergeCell ref="AY54:BE54"/>
    <mergeCell ref="BG54:BM54"/>
    <mergeCell ref="BO54:BU54"/>
    <mergeCell ref="AI53:AO53"/>
    <mergeCell ref="AQ53:AW53"/>
    <mergeCell ref="AY53:BE53"/>
    <mergeCell ref="BG53:BM53"/>
    <mergeCell ref="C53:I53"/>
    <mergeCell ref="K53:Q53"/>
    <mergeCell ref="S53:Y53"/>
    <mergeCell ref="AA53:AG53"/>
    <mergeCell ref="BO51:BU51"/>
    <mergeCell ref="C52:I52"/>
    <mergeCell ref="K52:Q52"/>
    <mergeCell ref="S52:Y52"/>
    <mergeCell ref="AA52:AG52"/>
    <mergeCell ref="AI52:AO52"/>
    <mergeCell ref="AQ52:AW52"/>
    <mergeCell ref="AY52:BE52"/>
    <mergeCell ref="BG52:BM52"/>
    <mergeCell ref="BO52:BU52"/>
    <mergeCell ref="AI51:AO51"/>
    <mergeCell ref="AQ51:AW51"/>
    <mergeCell ref="AY51:BE51"/>
    <mergeCell ref="BG51:BM51"/>
    <mergeCell ref="C51:I51"/>
    <mergeCell ref="K51:Q51"/>
    <mergeCell ref="S51:Y51"/>
    <mergeCell ref="AA51:AG51"/>
    <mergeCell ref="BO49:BU49"/>
    <mergeCell ref="C50:I50"/>
    <mergeCell ref="K50:Q50"/>
    <mergeCell ref="S50:Y50"/>
    <mergeCell ref="AA50:AG50"/>
    <mergeCell ref="AI50:AO50"/>
    <mergeCell ref="AQ50:AW50"/>
    <mergeCell ref="AY50:BE50"/>
    <mergeCell ref="BG50:BM50"/>
    <mergeCell ref="BO50:BU50"/>
    <mergeCell ref="AI49:AO49"/>
    <mergeCell ref="AQ49:AW49"/>
    <mergeCell ref="AY49:BE49"/>
    <mergeCell ref="BG49:BM49"/>
    <mergeCell ref="C49:I49"/>
    <mergeCell ref="K49:Q49"/>
    <mergeCell ref="S49:Y49"/>
    <mergeCell ref="AA49:AG49"/>
    <mergeCell ref="BO46:BU46"/>
    <mergeCell ref="C47:I47"/>
    <mergeCell ref="K47:Q47"/>
    <mergeCell ref="S47:Y47"/>
    <mergeCell ref="AA47:AG47"/>
    <mergeCell ref="AI47:AO47"/>
    <mergeCell ref="AQ47:AW47"/>
    <mergeCell ref="AY47:BE47"/>
    <mergeCell ref="BG47:BM47"/>
    <mergeCell ref="BO47:BU47"/>
    <mergeCell ref="BG44:BN44"/>
    <mergeCell ref="BO44:BV44"/>
    <mergeCell ref="C46:I46"/>
    <mergeCell ref="K46:Q46"/>
    <mergeCell ref="S46:Y46"/>
    <mergeCell ref="AA46:AG46"/>
    <mergeCell ref="AI46:AO46"/>
    <mergeCell ref="AQ46:AW46"/>
    <mergeCell ref="AY46:BE46"/>
    <mergeCell ref="BG46:BM46"/>
    <mergeCell ref="AA44:AH44"/>
    <mergeCell ref="AI44:AP44"/>
    <mergeCell ref="AQ44:AX44"/>
    <mergeCell ref="AY44:BF44"/>
    <mergeCell ref="A44:B44"/>
    <mergeCell ref="C44:J44"/>
    <mergeCell ref="K44:R44"/>
    <mergeCell ref="S44:Z44"/>
    <mergeCell ref="BO42:BV42"/>
    <mergeCell ref="C43:J43"/>
    <mergeCell ref="K43:R43"/>
    <mergeCell ref="S43:Z43"/>
    <mergeCell ref="AA43:AH43"/>
    <mergeCell ref="AI43:AP43"/>
    <mergeCell ref="AQ43:AX43"/>
    <mergeCell ref="AY43:BF43"/>
    <mergeCell ref="BG43:BN43"/>
    <mergeCell ref="BO43:BV43"/>
    <mergeCell ref="BG41:BN41"/>
    <mergeCell ref="BO41:BV41"/>
    <mergeCell ref="C42:J42"/>
    <mergeCell ref="K42:R42"/>
    <mergeCell ref="S42:Z42"/>
    <mergeCell ref="AA42:AH42"/>
    <mergeCell ref="AI42:AP42"/>
    <mergeCell ref="AQ42:AX42"/>
    <mergeCell ref="AY42:BF42"/>
    <mergeCell ref="BG42:BN42"/>
    <mergeCell ref="AY40:BN40"/>
    <mergeCell ref="BO40:BV40"/>
    <mergeCell ref="A41:B41"/>
    <mergeCell ref="C41:J41"/>
    <mergeCell ref="K41:R41"/>
    <mergeCell ref="S41:Z41"/>
    <mergeCell ref="AA41:AH41"/>
    <mergeCell ref="AI41:AP41"/>
    <mergeCell ref="AQ41:AX41"/>
    <mergeCell ref="AY41:BF41"/>
    <mergeCell ref="A40:B40"/>
    <mergeCell ref="C40:R40"/>
    <mergeCell ref="S40:AH40"/>
    <mergeCell ref="AI40:AX40"/>
    <mergeCell ref="C39:R39"/>
    <mergeCell ref="S39:AX39"/>
    <mergeCell ref="AY39:BN39"/>
    <mergeCell ref="BO39:BV39"/>
    <mergeCell ref="BH30:BJ30"/>
    <mergeCell ref="BK30:BS30"/>
    <mergeCell ref="BT30:BV30"/>
    <mergeCell ref="C38:BV38"/>
    <mergeCell ref="C31:K31"/>
    <mergeCell ref="L31:N31"/>
    <mergeCell ref="O31:W31"/>
    <mergeCell ref="X31:Z31"/>
    <mergeCell ref="AA31:AI31"/>
    <mergeCell ref="AJ31:AL31"/>
    <mergeCell ref="BT29:BV29"/>
    <mergeCell ref="C30:K30"/>
    <mergeCell ref="L30:N30"/>
    <mergeCell ref="O30:W30"/>
    <mergeCell ref="X30:Z30"/>
    <mergeCell ref="AA30:AI30"/>
    <mergeCell ref="AJ30:AL30"/>
    <mergeCell ref="AM30:AU30"/>
    <mergeCell ref="AV30:AX30"/>
    <mergeCell ref="AY30:BG30"/>
    <mergeCell ref="AV29:AX29"/>
    <mergeCell ref="AY29:BG29"/>
    <mergeCell ref="BH29:BJ29"/>
    <mergeCell ref="BK29:BS29"/>
    <mergeCell ref="BH28:BJ28"/>
    <mergeCell ref="BK28:BS28"/>
    <mergeCell ref="BT28:BV28"/>
    <mergeCell ref="C29:K29"/>
    <mergeCell ref="L29:N29"/>
    <mergeCell ref="O29:W29"/>
    <mergeCell ref="X29:Z29"/>
    <mergeCell ref="AA29:AI29"/>
    <mergeCell ref="AJ29:AL29"/>
    <mergeCell ref="AM29:AU29"/>
    <mergeCell ref="BT27:BV27"/>
    <mergeCell ref="C28:K28"/>
    <mergeCell ref="L28:N28"/>
    <mergeCell ref="O28:W28"/>
    <mergeCell ref="X28:Z28"/>
    <mergeCell ref="AA28:AI28"/>
    <mergeCell ref="AJ28:AL28"/>
    <mergeCell ref="AM28:AU28"/>
    <mergeCell ref="AV28:AX28"/>
    <mergeCell ref="AY28:BG28"/>
    <mergeCell ref="AV27:AX27"/>
    <mergeCell ref="AY27:BG27"/>
    <mergeCell ref="BH27:BJ27"/>
    <mergeCell ref="BK27:BS27"/>
    <mergeCell ref="BH26:BJ26"/>
    <mergeCell ref="BK26:BS26"/>
    <mergeCell ref="BT26:BV26"/>
    <mergeCell ref="C27:K27"/>
    <mergeCell ref="L27:N27"/>
    <mergeCell ref="O27:W27"/>
    <mergeCell ref="X27:Z27"/>
    <mergeCell ref="AA27:AI27"/>
    <mergeCell ref="AJ27:AL27"/>
    <mergeCell ref="AM27:AU27"/>
    <mergeCell ref="BT25:BV25"/>
    <mergeCell ref="C26:K26"/>
    <mergeCell ref="L26:N26"/>
    <mergeCell ref="O26:W26"/>
    <mergeCell ref="X26:Z26"/>
    <mergeCell ref="AA26:AI26"/>
    <mergeCell ref="AJ26:AL26"/>
    <mergeCell ref="AM26:AU26"/>
    <mergeCell ref="AV26:AX26"/>
    <mergeCell ref="AY26:BG26"/>
    <mergeCell ref="AV25:AX25"/>
    <mergeCell ref="AY25:BG25"/>
    <mergeCell ref="BH25:BJ25"/>
    <mergeCell ref="BK25:BS25"/>
    <mergeCell ref="BH24:BJ24"/>
    <mergeCell ref="BK24:BS24"/>
    <mergeCell ref="BT24:BV24"/>
    <mergeCell ref="C25:K25"/>
    <mergeCell ref="L25:N25"/>
    <mergeCell ref="O25:W25"/>
    <mergeCell ref="X25:Z25"/>
    <mergeCell ref="AA25:AI25"/>
    <mergeCell ref="AJ25:AL25"/>
    <mergeCell ref="AM25:AU25"/>
    <mergeCell ref="BT23:BV23"/>
    <mergeCell ref="C24:K24"/>
    <mergeCell ref="L24:N24"/>
    <mergeCell ref="O24:W24"/>
    <mergeCell ref="X24:Z24"/>
    <mergeCell ref="AA24:AI24"/>
    <mergeCell ref="AJ24:AL24"/>
    <mergeCell ref="AM24:AU24"/>
    <mergeCell ref="AV24:AX24"/>
    <mergeCell ref="AY24:BG24"/>
    <mergeCell ref="AV23:AX23"/>
    <mergeCell ref="AY23:BG23"/>
    <mergeCell ref="BH23:BJ23"/>
    <mergeCell ref="BK23:BS23"/>
    <mergeCell ref="BH22:BJ22"/>
    <mergeCell ref="BK22:BS22"/>
    <mergeCell ref="BT22:BV22"/>
    <mergeCell ref="C23:K23"/>
    <mergeCell ref="L23:N23"/>
    <mergeCell ref="O23:W23"/>
    <mergeCell ref="X23:Z23"/>
    <mergeCell ref="AA23:AI23"/>
    <mergeCell ref="AJ23:AL23"/>
    <mergeCell ref="AM23:AU23"/>
    <mergeCell ref="BT21:BV21"/>
    <mergeCell ref="C22:K22"/>
    <mergeCell ref="L22:N22"/>
    <mergeCell ref="O22:W22"/>
    <mergeCell ref="X22:Z22"/>
    <mergeCell ref="AA22:AI22"/>
    <mergeCell ref="AJ22:AL22"/>
    <mergeCell ref="AM22:AU22"/>
    <mergeCell ref="AV22:AX22"/>
    <mergeCell ref="AY22:BG22"/>
    <mergeCell ref="AV21:AX21"/>
    <mergeCell ref="AY21:BG21"/>
    <mergeCell ref="BH21:BJ21"/>
    <mergeCell ref="BK21:BS21"/>
    <mergeCell ref="C21:K21"/>
    <mergeCell ref="L21:N21"/>
    <mergeCell ref="O21:W21"/>
    <mergeCell ref="X21:Z21"/>
    <mergeCell ref="AA21:AI21"/>
    <mergeCell ref="AJ21:AL21"/>
    <mergeCell ref="AM21:AU21"/>
    <mergeCell ref="BH19:BJ19"/>
    <mergeCell ref="BK19:BS19"/>
    <mergeCell ref="BT19:BV19"/>
    <mergeCell ref="BT18:BV18"/>
    <mergeCell ref="C19:K19"/>
    <mergeCell ref="L19:N19"/>
    <mergeCell ref="O19:W19"/>
    <mergeCell ref="X19:Z19"/>
    <mergeCell ref="AA19:AI19"/>
    <mergeCell ref="AJ19:AL19"/>
    <mergeCell ref="AM19:AU19"/>
    <mergeCell ref="AV19:AX19"/>
    <mergeCell ref="AY19:BG19"/>
    <mergeCell ref="AV18:AX18"/>
    <mergeCell ref="AY18:BG18"/>
    <mergeCell ref="BH18:BJ18"/>
    <mergeCell ref="BK18:BS18"/>
    <mergeCell ref="AM16:AX16"/>
    <mergeCell ref="AY16:BJ16"/>
    <mergeCell ref="BK16:BV16"/>
    <mergeCell ref="C18:K18"/>
    <mergeCell ref="L18:N18"/>
    <mergeCell ref="O18:W18"/>
    <mergeCell ref="X18:Z18"/>
    <mergeCell ref="AA18:AI18"/>
    <mergeCell ref="AJ18:AL18"/>
    <mergeCell ref="AM18:AU18"/>
    <mergeCell ref="A16:B16"/>
    <mergeCell ref="C16:N16"/>
    <mergeCell ref="O16:Z16"/>
    <mergeCell ref="AA16:AL16"/>
    <mergeCell ref="AM14:AX14"/>
    <mergeCell ref="AY14:BJ14"/>
    <mergeCell ref="BK14:BV14"/>
    <mergeCell ref="C15:BV15"/>
    <mergeCell ref="A14:B14"/>
    <mergeCell ref="C14:N14"/>
    <mergeCell ref="O14:Z14"/>
    <mergeCell ref="AA14:AL14"/>
    <mergeCell ref="AM13:AX13"/>
    <mergeCell ref="AY13:BJ13"/>
    <mergeCell ref="BK13:BV13"/>
    <mergeCell ref="A12:B12"/>
    <mergeCell ref="C12:N12"/>
    <mergeCell ref="A13:B13"/>
    <mergeCell ref="C13:N13"/>
    <mergeCell ref="O13:Z13"/>
    <mergeCell ref="AA13:AL13"/>
    <mergeCell ref="O12:AX12"/>
    <mergeCell ref="AY12:BJ12"/>
    <mergeCell ref="C10:AX10"/>
    <mergeCell ref="AY10:BV10"/>
    <mergeCell ref="C11:N11"/>
    <mergeCell ref="O11:AX11"/>
    <mergeCell ref="AY11:BJ11"/>
    <mergeCell ref="BK11:BV11"/>
    <mergeCell ref="BK12:BV12"/>
    <mergeCell ref="C20:K20"/>
    <mergeCell ref="L20:N20"/>
    <mergeCell ref="O20:W20"/>
    <mergeCell ref="X20:Z20"/>
    <mergeCell ref="AA20:AI20"/>
    <mergeCell ref="AJ20:AL20"/>
    <mergeCell ref="AM20:AU20"/>
    <mergeCell ref="AV20:AX20"/>
    <mergeCell ref="AY20:BG20"/>
    <mergeCell ref="BH20:BJ20"/>
    <mergeCell ref="BK20:BS20"/>
    <mergeCell ref="BT20:BV20"/>
    <mergeCell ref="C17:K17"/>
    <mergeCell ref="L17:N17"/>
    <mergeCell ref="O17:W17"/>
    <mergeCell ref="X17:Z17"/>
    <mergeCell ref="AA17:AI17"/>
    <mergeCell ref="AJ17:AL17"/>
    <mergeCell ref="AM17:AU17"/>
    <mergeCell ref="AV17:AX17"/>
    <mergeCell ref="AY17:BG17"/>
    <mergeCell ref="BH17:BJ17"/>
    <mergeCell ref="BK17:BS17"/>
    <mergeCell ref="BT17:BV17"/>
    <mergeCell ref="AM31:AU31"/>
    <mergeCell ref="AV31:AX31"/>
    <mergeCell ref="AY31:BG31"/>
    <mergeCell ref="BH31:BJ31"/>
    <mergeCell ref="BK31:BS31"/>
    <mergeCell ref="BT31:BV31"/>
    <mergeCell ref="BG59:BM59"/>
    <mergeCell ref="BO59:BU59"/>
    <mergeCell ref="AA59:AG59"/>
    <mergeCell ref="AI59:AO59"/>
    <mergeCell ref="AQ59:AW59"/>
    <mergeCell ref="AY59:BE59"/>
    <mergeCell ref="C59:I59"/>
    <mergeCell ref="K59:Q59"/>
    <mergeCell ref="S59:Y59"/>
    <mergeCell ref="C60:I60"/>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T70"/>
  <sheetViews>
    <sheetView showGridLines="0" zoomScale="75" zoomScaleNormal="75" workbookViewId="0" topLeftCell="A1">
      <selection activeCell="A4" sqref="A4"/>
    </sheetView>
  </sheetViews>
  <sheetFormatPr defaultColWidth="9.00390625" defaultRowHeight="16.5"/>
  <cols>
    <col min="1" max="1" width="5.25390625" style="6" customWidth="1"/>
    <col min="2" max="2" width="18.125" style="3" customWidth="1"/>
    <col min="3" max="3" width="9.50390625" style="3" customWidth="1"/>
    <col min="4" max="4" width="3.00390625" style="3" customWidth="1"/>
    <col min="5" max="5" width="9.50390625" style="3" customWidth="1"/>
    <col min="6" max="6" width="3.00390625" style="3" customWidth="1"/>
    <col min="7" max="7" width="8.625" style="3" customWidth="1"/>
    <col min="8" max="8" width="3.00390625" style="3" customWidth="1"/>
    <col min="9" max="9" width="8.625" style="3" customWidth="1"/>
    <col min="10" max="10" width="3.00390625" style="3" customWidth="1"/>
    <col min="11" max="11" width="8.625" style="3" customWidth="1"/>
    <col min="12" max="12" width="3.00390625" style="3" customWidth="1"/>
    <col min="13" max="13" width="8.625" style="3" customWidth="1"/>
    <col min="14" max="14" width="3.00390625" style="3" customWidth="1"/>
    <col min="15" max="15" width="8.625" style="3" customWidth="1"/>
    <col min="16" max="16" width="3.00390625" style="3" customWidth="1"/>
    <col min="17" max="17" width="8.625" style="3" customWidth="1"/>
    <col min="18" max="18" width="3.00390625" style="3" customWidth="1"/>
    <col min="19" max="19" width="9.00390625" style="3" customWidth="1"/>
    <col min="20" max="20" width="3.00390625" style="3" customWidth="1"/>
    <col min="21" max="16384" width="9.00390625" style="3" customWidth="1"/>
  </cols>
  <sheetData>
    <row r="1" s="2" customFormat="1" ht="16.5" customHeight="1">
      <c r="A1" s="107"/>
    </row>
    <row r="2" spans="1:20" s="2" customFormat="1" ht="20.25">
      <c r="A2" s="634" t="s">
        <v>19</v>
      </c>
      <c r="T2" s="4" t="s">
        <v>745</v>
      </c>
    </row>
    <row r="3" spans="1:20" s="2" customFormat="1" ht="15.75">
      <c r="A3" s="633" t="s">
        <v>215</v>
      </c>
      <c r="B3" s="5"/>
      <c r="C3" s="5"/>
      <c r="D3" s="5"/>
      <c r="E3" s="5"/>
      <c r="F3" s="5"/>
      <c r="G3" s="5"/>
      <c r="H3" s="635"/>
      <c r="I3" s="635"/>
      <c r="J3" s="635"/>
      <c r="K3" s="5"/>
      <c r="L3" s="5"/>
      <c r="M3" s="5"/>
      <c r="N3" s="5"/>
      <c r="O3" s="5"/>
      <c r="P3" s="5"/>
      <c r="Q3" s="5"/>
      <c r="R3" s="5"/>
      <c r="S3" s="5"/>
      <c r="T3" s="344" t="s">
        <v>754</v>
      </c>
    </row>
    <row r="4" s="2" customFormat="1" ht="16.5" customHeight="1">
      <c r="A4" s="107"/>
    </row>
    <row r="5" s="2" customFormat="1" ht="6.75" customHeight="1">
      <c r="A5" s="107"/>
    </row>
    <row r="6" spans="1:4" ht="16.5" customHeight="1">
      <c r="A6" s="107"/>
      <c r="B6" s="2"/>
      <c r="C6" s="2"/>
      <c r="D6" s="2"/>
    </row>
    <row r="7" spans="1:20" ht="18.75" customHeight="1">
      <c r="A7" s="7" t="s">
        <v>21</v>
      </c>
      <c r="B7" s="8" t="s">
        <v>63</v>
      </c>
      <c r="C7" s="9"/>
      <c r="D7" s="9"/>
      <c r="E7" s="9"/>
      <c r="F7" s="9"/>
      <c r="G7" s="9"/>
      <c r="H7" s="9"/>
      <c r="I7" s="9"/>
      <c r="J7" s="9"/>
      <c r="K7" s="9"/>
      <c r="L7" s="9"/>
      <c r="M7" s="9"/>
      <c r="N7" s="9"/>
      <c r="O7" s="9"/>
      <c r="P7" s="9"/>
      <c r="Q7" s="9"/>
      <c r="R7" s="9"/>
      <c r="S7" s="9"/>
      <c r="T7" s="9"/>
    </row>
    <row r="8" spans="1:20" ht="18.75" customHeight="1">
      <c r="A8" s="6" t="s">
        <v>22</v>
      </c>
      <c r="B8" s="10" t="s">
        <v>23</v>
      </c>
      <c r="C8" s="9"/>
      <c r="D8" s="9"/>
      <c r="E8" s="9"/>
      <c r="F8" s="9"/>
      <c r="G8" s="9"/>
      <c r="H8" s="9"/>
      <c r="I8" s="9"/>
      <c r="J8" s="9"/>
      <c r="K8" s="9"/>
      <c r="L8" s="9"/>
      <c r="M8" s="9"/>
      <c r="N8" s="9"/>
      <c r="O8" s="9"/>
      <c r="P8" s="9"/>
      <c r="Q8" s="9"/>
      <c r="R8" s="9"/>
      <c r="S8" s="9"/>
      <c r="T8" s="9"/>
    </row>
    <row r="9" spans="1:20" s="16" customFormat="1" ht="16.5" customHeight="1">
      <c r="A9" s="12"/>
      <c r="B9" s="13"/>
      <c r="C9" s="14"/>
      <c r="D9" s="14"/>
      <c r="E9" s="14"/>
      <c r="F9" s="14"/>
      <c r="G9" s="14"/>
      <c r="H9" s="14"/>
      <c r="I9" s="14"/>
      <c r="J9" s="14"/>
      <c r="K9" s="14"/>
      <c r="L9" s="14"/>
      <c r="M9" s="14"/>
      <c r="N9" s="14"/>
      <c r="O9" s="14"/>
      <c r="P9" s="14"/>
      <c r="Q9" s="14"/>
      <c r="R9" s="14"/>
      <c r="S9" s="14"/>
      <c r="T9" s="15" t="s">
        <v>24</v>
      </c>
    </row>
    <row r="10" spans="1:20" s="19" customFormat="1" ht="16.5" customHeight="1">
      <c r="A10" s="17"/>
      <c r="B10" s="18"/>
      <c r="D10" s="20"/>
      <c r="E10" s="753" t="s">
        <v>25</v>
      </c>
      <c r="F10" s="754"/>
      <c r="G10" s="754"/>
      <c r="H10" s="754"/>
      <c r="I10" s="754"/>
      <c r="J10" s="754"/>
      <c r="K10" s="754"/>
      <c r="L10" s="754"/>
      <c r="M10" s="754"/>
      <c r="N10" s="754"/>
      <c r="O10" s="754"/>
      <c r="P10" s="754"/>
      <c r="Q10" s="754"/>
      <c r="R10" s="754"/>
      <c r="S10" s="754"/>
      <c r="T10" s="754"/>
    </row>
    <row r="11" spans="1:20" s="19" customFormat="1" ht="16.5" customHeight="1">
      <c r="A11" s="21"/>
      <c r="B11" s="22"/>
      <c r="E11" s="23"/>
      <c r="F11" s="24"/>
      <c r="G11" s="681" t="s">
        <v>26</v>
      </c>
      <c r="H11" s="682"/>
      <c r="I11" s="25"/>
      <c r="J11" s="26"/>
      <c r="K11" s="681" t="s">
        <v>27</v>
      </c>
      <c r="L11" s="682"/>
      <c r="M11" s="27"/>
      <c r="N11" s="17"/>
      <c r="O11" s="681" t="s">
        <v>26</v>
      </c>
      <c r="P11" s="682"/>
      <c r="Q11" s="681" t="s">
        <v>27</v>
      </c>
      <c r="R11" s="682"/>
      <c r="S11" s="25"/>
      <c r="T11" s="26"/>
    </row>
    <row r="12" spans="1:20" s="19" customFormat="1" ht="16.5" customHeight="1">
      <c r="A12" s="755" t="s">
        <v>28</v>
      </c>
      <c r="B12" s="755"/>
      <c r="C12" s="755"/>
      <c r="D12" s="756"/>
      <c r="E12" s="673" t="s">
        <v>29</v>
      </c>
      <c r="F12" s="674"/>
      <c r="G12" s="673" t="s">
        <v>30</v>
      </c>
      <c r="H12" s="674"/>
      <c r="I12" s="673" t="s">
        <v>31</v>
      </c>
      <c r="J12" s="674"/>
      <c r="K12" s="673" t="s">
        <v>30</v>
      </c>
      <c r="L12" s="674"/>
      <c r="M12" s="673" t="s">
        <v>32</v>
      </c>
      <c r="N12" s="674"/>
      <c r="O12" s="673" t="s">
        <v>33</v>
      </c>
      <c r="P12" s="674"/>
      <c r="Q12" s="673" t="s">
        <v>33</v>
      </c>
      <c r="R12" s="674"/>
      <c r="S12" s="673" t="s">
        <v>27</v>
      </c>
      <c r="T12" s="670"/>
    </row>
    <row r="13" spans="1:20" s="19" customFormat="1" ht="13.5" customHeight="1">
      <c r="A13" s="751" t="s">
        <v>34</v>
      </c>
      <c r="B13" s="751"/>
      <c r="C13" s="751"/>
      <c r="D13" s="752"/>
      <c r="E13" s="675" t="s">
        <v>35</v>
      </c>
      <c r="F13" s="669"/>
      <c r="G13" s="675" t="s">
        <v>36</v>
      </c>
      <c r="H13" s="669"/>
      <c r="I13" s="675" t="s">
        <v>37</v>
      </c>
      <c r="J13" s="669"/>
      <c r="K13" s="675" t="s">
        <v>38</v>
      </c>
      <c r="L13" s="669"/>
      <c r="M13" s="675" t="s">
        <v>39</v>
      </c>
      <c r="N13" s="669"/>
      <c r="O13" s="675" t="s">
        <v>36</v>
      </c>
      <c r="P13" s="669"/>
      <c r="Q13" s="675" t="s">
        <v>38</v>
      </c>
      <c r="R13" s="669"/>
      <c r="S13" s="675" t="s">
        <v>40</v>
      </c>
      <c r="T13" s="668"/>
    </row>
    <row r="14" spans="1:20" s="19" customFormat="1" ht="13.5" customHeight="1">
      <c r="A14" s="30"/>
      <c r="E14" s="23"/>
      <c r="F14" s="24"/>
      <c r="G14" s="675" t="s">
        <v>41</v>
      </c>
      <c r="H14" s="669"/>
      <c r="I14" s="23"/>
      <c r="J14" s="24"/>
      <c r="K14" s="675" t="s">
        <v>42</v>
      </c>
      <c r="L14" s="669"/>
      <c r="M14" s="23"/>
      <c r="N14" s="24"/>
      <c r="O14" s="675" t="s">
        <v>43</v>
      </c>
      <c r="P14" s="669"/>
      <c r="Q14" s="675" t="s">
        <v>44</v>
      </c>
      <c r="R14" s="669"/>
      <c r="S14" s="29"/>
      <c r="T14" s="28"/>
    </row>
    <row r="15" spans="1:20" s="19" customFormat="1" ht="12.75">
      <c r="A15" s="30"/>
      <c r="E15" s="23"/>
      <c r="F15" s="24"/>
      <c r="G15" s="747" t="s">
        <v>42</v>
      </c>
      <c r="H15" s="748"/>
      <c r="I15" s="749"/>
      <c r="J15" s="750"/>
      <c r="K15" s="31"/>
      <c r="L15" s="32"/>
      <c r="M15" s="23"/>
      <c r="N15" s="24"/>
      <c r="O15" s="747" t="s">
        <v>44</v>
      </c>
      <c r="P15" s="748"/>
      <c r="Q15" s="29"/>
      <c r="R15" s="28"/>
      <c r="S15" s="23"/>
      <c r="T15" s="24"/>
    </row>
    <row r="16" spans="1:20" s="16" customFormat="1" ht="16.5" customHeight="1">
      <c r="A16" s="739">
        <v>1</v>
      </c>
      <c r="B16" s="739"/>
      <c r="C16" s="739"/>
      <c r="D16" s="655"/>
      <c r="E16" s="654">
        <v>2</v>
      </c>
      <c r="F16" s="655"/>
      <c r="G16" s="654">
        <v>3</v>
      </c>
      <c r="H16" s="655"/>
      <c r="I16" s="654">
        <v>4</v>
      </c>
      <c r="J16" s="655"/>
      <c r="K16" s="654">
        <v>5</v>
      </c>
      <c r="L16" s="655"/>
      <c r="M16" s="654">
        <v>6</v>
      </c>
      <c r="N16" s="655"/>
      <c r="O16" s="654">
        <v>7</v>
      </c>
      <c r="P16" s="655"/>
      <c r="Q16" s="654">
        <v>8</v>
      </c>
      <c r="R16" s="655"/>
      <c r="S16" s="654">
        <v>9</v>
      </c>
      <c r="T16" s="739"/>
    </row>
    <row r="17" spans="1:20" s="16" customFormat="1" ht="12" customHeight="1">
      <c r="A17" s="12"/>
      <c r="B17" s="9"/>
      <c r="C17" s="33"/>
      <c r="D17" s="33"/>
      <c r="E17" s="33"/>
      <c r="F17" s="33"/>
      <c r="G17" s="33"/>
      <c r="H17" s="33"/>
      <c r="I17" s="33"/>
      <c r="J17" s="33"/>
      <c r="K17" s="33"/>
      <c r="L17" s="33"/>
      <c r="M17" s="33"/>
      <c r="N17" s="33"/>
      <c r="O17" s="33"/>
      <c r="P17" s="33"/>
      <c r="Q17" s="33"/>
      <c r="R17" s="33"/>
      <c r="S17" s="33"/>
      <c r="T17" s="33"/>
    </row>
    <row r="18" spans="1:20" s="270" customFormat="1" ht="16.5" customHeight="1">
      <c r="A18" s="359">
        <v>1999</v>
      </c>
      <c r="B18" s="506"/>
      <c r="C18" s="174"/>
      <c r="D18" s="174"/>
      <c r="E18" s="505">
        <v>3180</v>
      </c>
      <c r="F18" s="505"/>
      <c r="G18" s="505">
        <v>3014</v>
      </c>
      <c r="H18" s="505"/>
      <c r="I18" s="505">
        <v>93</v>
      </c>
      <c r="J18" s="505"/>
      <c r="K18" s="505">
        <v>9</v>
      </c>
      <c r="L18" s="505"/>
      <c r="M18" s="505">
        <v>4</v>
      </c>
      <c r="N18" s="505"/>
      <c r="O18" s="505">
        <v>54</v>
      </c>
      <c r="P18" s="505"/>
      <c r="Q18" s="505">
        <v>4</v>
      </c>
      <c r="R18" s="174"/>
      <c r="S18" s="505">
        <v>2</v>
      </c>
      <c r="T18" s="174"/>
    </row>
    <row r="19" spans="1:20" s="270" customFormat="1" ht="16.5" customHeight="1">
      <c r="A19" s="368">
        <v>2000</v>
      </c>
      <c r="B19" s="362"/>
      <c r="C19" s="174"/>
      <c r="D19" s="174"/>
      <c r="E19" s="263">
        <v>3516</v>
      </c>
      <c r="F19" s="263"/>
      <c r="G19" s="263">
        <v>3283</v>
      </c>
      <c r="H19" s="263"/>
      <c r="I19" s="263">
        <v>147</v>
      </c>
      <c r="J19" s="263"/>
      <c r="K19" s="263">
        <v>16</v>
      </c>
      <c r="L19" s="263"/>
      <c r="M19" s="263">
        <v>13</v>
      </c>
      <c r="N19" s="263"/>
      <c r="O19" s="263">
        <v>56</v>
      </c>
      <c r="P19" s="263"/>
      <c r="Q19" s="505">
        <v>0</v>
      </c>
      <c r="R19" s="263"/>
      <c r="S19" s="263">
        <v>1</v>
      </c>
      <c r="T19" s="263"/>
    </row>
    <row r="20" spans="1:20" s="270" customFormat="1" ht="16.5" customHeight="1">
      <c r="A20" s="164"/>
      <c r="B20" s="362"/>
      <c r="C20" s="174"/>
      <c r="D20" s="174"/>
      <c r="E20" s="263"/>
      <c r="F20" s="263"/>
      <c r="G20" s="263"/>
      <c r="H20" s="263"/>
      <c r="I20" s="263"/>
      <c r="J20" s="263"/>
      <c r="K20" s="263"/>
      <c r="L20" s="263"/>
      <c r="M20" s="263"/>
      <c r="N20" s="263"/>
      <c r="O20" s="263"/>
      <c r="P20" s="263"/>
      <c r="Q20" s="263"/>
      <c r="R20" s="263"/>
      <c r="S20" s="263"/>
      <c r="T20" s="263"/>
    </row>
    <row r="21" spans="1:20" s="321" customFormat="1" ht="16.5" customHeight="1">
      <c r="A21" s="368">
        <v>2000</v>
      </c>
      <c r="B21" s="162" t="s">
        <v>506</v>
      </c>
      <c r="C21" s="134"/>
      <c r="D21" s="134"/>
      <c r="E21" s="510">
        <v>299</v>
      </c>
      <c r="F21" s="510"/>
      <c r="G21" s="510">
        <v>283</v>
      </c>
      <c r="H21" s="510"/>
      <c r="I21" s="510">
        <v>3</v>
      </c>
      <c r="J21" s="510"/>
      <c r="K21" s="510">
        <v>2</v>
      </c>
      <c r="L21" s="510"/>
      <c r="M21" s="510">
        <v>3</v>
      </c>
      <c r="N21" s="510"/>
      <c r="O21" s="510">
        <v>7</v>
      </c>
      <c r="P21" s="510"/>
      <c r="Q21" s="510">
        <v>0</v>
      </c>
      <c r="R21" s="510"/>
      <c r="S21" s="510">
        <v>1</v>
      </c>
      <c r="T21" s="135"/>
    </row>
    <row r="22" spans="1:20" s="270" customFormat="1" ht="16.5" customHeight="1">
      <c r="A22" s="368"/>
      <c r="B22" s="162" t="s">
        <v>507</v>
      </c>
      <c r="C22" s="174"/>
      <c r="D22" s="174"/>
      <c r="E22" s="510">
        <v>249</v>
      </c>
      <c r="F22" s="505"/>
      <c r="G22" s="505">
        <v>226</v>
      </c>
      <c r="H22" s="505"/>
      <c r="I22" s="505">
        <v>16</v>
      </c>
      <c r="J22" s="505"/>
      <c r="K22" s="505">
        <v>1</v>
      </c>
      <c r="L22" s="505"/>
      <c r="M22" s="505">
        <v>1</v>
      </c>
      <c r="N22" s="505"/>
      <c r="O22" s="505">
        <v>5</v>
      </c>
      <c r="P22" s="505"/>
      <c r="Q22" s="505">
        <v>0</v>
      </c>
      <c r="R22" s="505"/>
      <c r="S22" s="505">
        <v>0</v>
      </c>
      <c r="T22" s="263"/>
    </row>
    <row r="23" spans="1:20" s="270" customFormat="1" ht="16.5" customHeight="1">
      <c r="A23" s="368"/>
      <c r="B23" s="370" t="s">
        <v>508</v>
      </c>
      <c r="C23" s="174"/>
      <c r="D23" s="174"/>
      <c r="E23" s="510">
        <v>338</v>
      </c>
      <c r="F23" s="505"/>
      <c r="G23" s="505">
        <v>298</v>
      </c>
      <c r="H23" s="505"/>
      <c r="I23" s="505">
        <v>26</v>
      </c>
      <c r="J23" s="505"/>
      <c r="K23" s="505">
        <v>2</v>
      </c>
      <c r="L23" s="505"/>
      <c r="M23" s="505">
        <v>3</v>
      </c>
      <c r="N23" s="505"/>
      <c r="O23" s="505">
        <v>9</v>
      </c>
      <c r="P23" s="505"/>
      <c r="Q23" s="505">
        <v>0</v>
      </c>
      <c r="R23" s="505"/>
      <c r="S23" s="505">
        <v>0</v>
      </c>
      <c r="T23" s="263"/>
    </row>
    <row r="24" spans="1:20" s="270" customFormat="1" ht="16.5" customHeight="1">
      <c r="A24" s="368"/>
      <c r="B24" s="370" t="s">
        <v>509</v>
      </c>
      <c r="C24" s="174"/>
      <c r="D24" s="174"/>
      <c r="E24" s="510">
        <v>328</v>
      </c>
      <c r="F24" s="505"/>
      <c r="G24" s="505">
        <v>265</v>
      </c>
      <c r="H24" s="505"/>
      <c r="I24" s="505">
        <v>57</v>
      </c>
      <c r="J24" s="505"/>
      <c r="K24" s="505">
        <v>0</v>
      </c>
      <c r="L24" s="505"/>
      <c r="M24" s="505">
        <v>0</v>
      </c>
      <c r="N24" s="505"/>
      <c r="O24" s="505">
        <v>6</v>
      </c>
      <c r="P24" s="505"/>
      <c r="Q24" s="505">
        <v>0</v>
      </c>
      <c r="R24" s="505"/>
      <c r="S24" s="505">
        <v>0</v>
      </c>
      <c r="T24" s="263"/>
    </row>
    <row r="25" spans="1:20" s="270" customFormat="1" ht="16.5" customHeight="1">
      <c r="A25" s="368"/>
      <c r="B25" s="371" t="s">
        <v>510</v>
      </c>
      <c r="C25" s="174"/>
      <c r="D25" s="174"/>
      <c r="E25" s="510">
        <v>269</v>
      </c>
      <c r="F25" s="505"/>
      <c r="G25" s="505">
        <v>237</v>
      </c>
      <c r="H25" s="505"/>
      <c r="I25" s="505">
        <v>19</v>
      </c>
      <c r="J25" s="505"/>
      <c r="K25" s="505">
        <v>3</v>
      </c>
      <c r="L25" s="505"/>
      <c r="M25" s="505">
        <v>0</v>
      </c>
      <c r="N25" s="505"/>
      <c r="O25" s="505">
        <v>10</v>
      </c>
      <c r="P25" s="505"/>
      <c r="Q25" s="505">
        <v>0</v>
      </c>
      <c r="R25" s="505"/>
      <c r="S25" s="505">
        <v>0</v>
      </c>
      <c r="T25" s="263"/>
    </row>
    <row r="26" spans="1:20" s="270" customFormat="1" ht="16.5" customHeight="1">
      <c r="A26" s="368"/>
      <c r="B26" s="371" t="s">
        <v>500</v>
      </c>
      <c r="C26" s="174"/>
      <c r="D26" s="174"/>
      <c r="E26" s="510">
        <v>271</v>
      </c>
      <c r="F26" s="505"/>
      <c r="G26" s="505">
        <v>260</v>
      </c>
      <c r="H26" s="505"/>
      <c r="I26" s="505">
        <v>4</v>
      </c>
      <c r="J26" s="505"/>
      <c r="K26" s="505">
        <v>2</v>
      </c>
      <c r="L26" s="505"/>
      <c r="M26" s="505">
        <v>1</v>
      </c>
      <c r="N26" s="505"/>
      <c r="O26" s="505">
        <v>4</v>
      </c>
      <c r="P26" s="505"/>
      <c r="Q26" s="505">
        <v>0</v>
      </c>
      <c r="R26" s="505"/>
      <c r="S26" s="505">
        <v>0</v>
      </c>
      <c r="T26" s="263"/>
    </row>
    <row r="27" spans="1:20" s="270" customFormat="1" ht="16.5" customHeight="1">
      <c r="A27" s="368"/>
      <c r="B27" s="371" t="s">
        <v>501</v>
      </c>
      <c r="C27" s="174"/>
      <c r="D27" s="174"/>
      <c r="E27" s="510">
        <v>388</v>
      </c>
      <c r="F27" s="505"/>
      <c r="G27" s="505">
        <v>383</v>
      </c>
      <c r="H27" s="505"/>
      <c r="I27" s="505">
        <v>2</v>
      </c>
      <c r="J27" s="505"/>
      <c r="K27" s="505">
        <v>0</v>
      </c>
      <c r="L27" s="505"/>
      <c r="M27" s="505">
        <v>0</v>
      </c>
      <c r="N27" s="505"/>
      <c r="O27" s="505">
        <v>3</v>
      </c>
      <c r="P27" s="505"/>
      <c r="Q27" s="505">
        <v>0</v>
      </c>
      <c r="R27" s="505"/>
      <c r="S27" s="505">
        <v>0</v>
      </c>
      <c r="T27" s="263"/>
    </row>
    <row r="28" spans="1:20" s="270" customFormat="1" ht="16.5" customHeight="1">
      <c r="A28" s="368"/>
      <c r="B28" s="371" t="s">
        <v>502</v>
      </c>
      <c r="C28" s="174"/>
      <c r="D28" s="174"/>
      <c r="E28" s="510">
        <v>292</v>
      </c>
      <c r="F28" s="505"/>
      <c r="G28" s="505">
        <v>291</v>
      </c>
      <c r="H28" s="505"/>
      <c r="I28" s="505">
        <v>0</v>
      </c>
      <c r="J28" s="505"/>
      <c r="K28" s="505">
        <v>0</v>
      </c>
      <c r="L28" s="505"/>
      <c r="M28" s="505">
        <v>1</v>
      </c>
      <c r="N28" s="505"/>
      <c r="O28" s="505">
        <v>0</v>
      </c>
      <c r="P28" s="505"/>
      <c r="Q28" s="505">
        <v>0</v>
      </c>
      <c r="R28" s="505"/>
      <c r="S28" s="505">
        <v>0</v>
      </c>
      <c r="T28" s="505"/>
    </row>
    <row r="29" spans="1:20" s="270" customFormat="1" ht="16.5" customHeight="1">
      <c r="A29" s="164"/>
      <c r="B29" s="162"/>
      <c r="C29" s="174"/>
      <c r="D29" s="174"/>
      <c r="E29" s="174"/>
      <c r="F29" s="174"/>
      <c r="G29" s="174"/>
      <c r="H29" s="174"/>
      <c r="I29" s="174"/>
      <c r="J29" s="174"/>
      <c r="K29" s="174"/>
      <c r="L29" s="174"/>
      <c r="M29" s="174"/>
      <c r="N29" s="174"/>
      <c r="O29" s="174"/>
      <c r="P29" s="174"/>
      <c r="Q29" s="505"/>
      <c r="R29" s="174"/>
      <c r="S29" s="174"/>
      <c r="T29" s="174"/>
    </row>
    <row r="30" spans="1:20" s="270" customFormat="1" ht="16.5" customHeight="1">
      <c r="A30" s="164">
        <v>2001</v>
      </c>
      <c r="B30" s="369" t="s">
        <v>503</v>
      </c>
      <c r="C30" s="174"/>
      <c r="D30" s="174"/>
      <c r="E30" s="510">
        <v>442</v>
      </c>
      <c r="F30" s="174"/>
      <c r="G30" s="174">
        <v>432</v>
      </c>
      <c r="H30" s="174"/>
      <c r="I30" s="174">
        <v>2</v>
      </c>
      <c r="J30" s="174"/>
      <c r="K30" s="174">
        <v>2</v>
      </c>
      <c r="L30" s="174"/>
      <c r="M30" s="174">
        <v>1</v>
      </c>
      <c r="N30" s="174"/>
      <c r="O30" s="174">
        <v>5</v>
      </c>
      <c r="P30" s="174"/>
      <c r="Q30" s="505">
        <v>0</v>
      </c>
      <c r="R30" s="174"/>
      <c r="S30" s="505">
        <v>0</v>
      </c>
      <c r="T30" s="174"/>
    </row>
    <row r="31" spans="1:20" s="270" customFormat="1" ht="16.5" customHeight="1">
      <c r="A31" s="368"/>
      <c r="B31" s="162" t="s">
        <v>504</v>
      </c>
      <c r="C31" s="174"/>
      <c r="D31" s="174"/>
      <c r="E31" s="505">
        <f>SUM(G31:S31)</f>
        <v>382</v>
      </c>
      <c r="F31" s="505"/>
      <c r="G31" s="505">
        <f>1+1+11+356+1</f>
        <v>370</v>
      </c>
      <c r="H31" s="505"/>
      <c r="I31" s="505">
        <v>2</v>
      </c>
      <c r="J31" s="505"/>
      <c r="K31" s="505">
        <v>0</v>
      </c>
      <c r="L31" s="505"/>
      <c r="M31" s="505">
        <v>4</v>
      </c>
      <c r="N31" s="505"/>
      <c r="O31" s="505">
        <v>6</v>
      </c>
      <c r="P31" s="505"/>
      <c r="Q31" s="505">
        <v>0</v>
      </c>
      <c r="R31" s="505"/>
      <c r="S31" s="505">
        <v>0</v>
      </c>
      <c r="T31" s="263"/>
    </row>
    <row r="32" spans="1:20" s="270" customFormat="1" ht="16.5" customHeight="1">
      <c r="A32" s="368"/>
      <c r="B32" s="162" t="s">
        <v>730</v>
      </c>
      <c r="C32" s="174"/>
      <c r="D32" s="174"/>
      <c r="E32" s="505">
        <f>SUM(G32:S32)</f>
        <v>367</v>
      </c>
      <c r="F32" s="505"/>
      <c r="G32" s="505">
        <v>354</v>
      </c>
      <c r="H32" s="505"/>
      <c r="I32" s="505">
        <v>5</v>
      </c>
      <c r="J32" s="505"/>
      <c r="K32" s="505">
        <v>2</v>
      </c>
      <c r="L32" s="505"/>
      <c r="M32" s="505">
        <v>2</v>
      </c>
      <c r="N32" s="505"/>
      <c r="O32" s="505">
        <v>4</v>
      </c>
      <c r="P32" s="505"/>
      <c r="Q32" s="505">
        <v>0</v>
      </c>
      <c r="R32" s="505"/>
      <c r="S32" s="505">
        <v>0</v>
      </c>
      <c r="T32" s="263"/>
    </row>
    <row r="33" spans="1:20" s="270" customFormat="1" ht="16.5" customHeight="1">
      <c r="A33" s="368"/>
      <c r="B33" s="162" t="s">
        <v>731</v>
      </c>
      <c r="C33" s="174"/>
      <c r="D33" s="174"/>
      <c r="E33" s="505">
        <f>SUM(G33:S33)</f>
        <v>271</v>
      </c>
      <c r="F33" s="505"/>
      <c r="G33" s="505">
        <v>257</v>
      </c>
      <c r="H33" s="505"/>
      <c r="I33" s="505">
        <v>2</v>
      </c>
      <c r="J33" s="505"/>
      <c r="K33" s="505">
        <v>1</v>
      </c>
      <c r="L33" s="505"/>
      <c r="M33" s="505">
        <v>2</v>
      </c>
      <c r="N33" s="505"/>
      <c r="O33" s="505">
        <v>9</v>
      </c>
      <c r="P33" s="505"/>
      <c r="Q33" s="505">
        <v>0</v>
      </c>
      <c r="R33" s="505"/>
      <c r="S33" s="505">
        <v>0</v>
      </c>
      <c r="T33" s="505"/>
    </row>
    <row r="34" spans="1:20" s="270" customFormat="1" ht="16.5" customHeight="1">
      <c r="A34" s="368"/>
      <c r="B34" s="162" t="s">
        <v>87</v>
      </c>
      <c r="C34" s="174"/>
      <c r="D34" s="174"/>
      <c r="E34" s="505">
        <f>SUM(G34:S34)</f>
        <v>345</v>
      </c>
      <c r="F34" s="505"/>
      <c r="G34" s="505">
        <v>331</v>
      </c>
      <c r="H34" s="505"/>
      <c r="I34" s="505">
        <v>1</v>
      </c>
      <c r="J34" s="505"/>
      <c r="K34" s="505">
        <v>8</v>
      </c>
      <c r="L34" s="505"/>
      <c r="M34" s="505">
        <v>2</v>
      </c>
      <c r="N34" s="505"/>
      <c r="O34" s="505">
        <v>3</v>
      </c>
      <c r="P34" s="505"/>
      <c r="Q34" s="505">
        <v>0</v>
      </c>
      <c r="R34" s="505"/>
      <c r="S34" s="505">
        <v>0</v>
      </c>
      <c r="T34" s="505"/>
    </row>
    <row r="35" spans="1:20" s="270" customFormat="1" ht="16.5" customHeight="1">
      <c r="A35" s="368"/>
      <c r="B35" s="162" t="s">
        <v>732</v>
      </c>
      <c r="C35" s="174"/>
      <c r="D35" s="174"/>
      <c r="E35" s="505">
        <f>SUM(E30:E34)</f>
        <v>1807</v>
      </c>
      <c r="F35" s="505"/>
      <c r="G35" s="505">
        <f>SUM(G30:G34)</f>
        <v>1744</v>
      </c>
      <c r="H35" s="505"/>
      <c r="I35" s="505">
        <f>SUM(I30:I34)</f>
        <v>12</v>
      </c>
      <c r="J35" s="505"/>
      <c r="K35" s="505">
        <f>SUM(K30:K34)</f>
        <v>13</v>
      </c>
      <c r="L35" s="505"/>
      <c r="M35" s="505">
        <f>SUM(M30:M34)</f>
        <v>11</v>
      </c>
      <c r="N35" s="505"/>
      <c r="O35" s="505">
        <f>SUM(O30:O34)</f>
        <v>27</v>
      </c>
      <c r="P35" s="505"/>
      <c r="Q35" s="505">
        <f>SUM(Q30:Q34)</f>
        <v>0</v>
      </c>
      <c r="R35" s="505"/>
      <c r="S35" s="505">
        <f>SUM(S30:S34)</f>
        <v>0</v>
      </c>
      <c r="T35" s="505"/>
    </row>
    <row r="36" spans="1:20" s="270" customFormat="1" ht="16.5" customHeight="1">
      <c r="A36" s="368"/>
      <c r="B36" s="162"/>
      <c r="C36" s="174"/>
      <c r="D36" s="174"/>
      <c r="E36" s="505"/>
      <c r="F36" s="505"/>
      <c r="G36" s="505"/>
      <c r="H36" s="505"/>
      <c r="I36" s="505"/>
      <c r="J36" s="505"/>
      <c r="K36" s="505"/>
      <c r="L36" s="505"/>
      <c r="M36" s="505"/>
      <c r="N36" s="505"/>
      <c r="O36" s="505"/>
      <c r="P36" s="505"/>
      <c r="Q36" s="505"/>
      <c r="R36" s="505"/>
      <c r="S36" s="505"/>
      <c r="T36" s="263"/>
    </row>
    <row r="37" spans="1:20" s="270" customFormat="1" ht="16.5" customHeight="1">
      <c r="A37" s="368"/>
      <c r="B37" s="162"/>
      <c r="C37" s="174"/>
      <c r="D37" s="174"/>
      <c r="E37" s="505"/>
      <c r="F37" s="505"/>
      <c r="G37" s="505"/>
      <c r="H37" s="505"/>
      <c r="I37" s="505"/>
      <c r="J37" s="505"/>
      <c r="K37" s="505"/>
      <c r="L37" s="505"/>
      <c r="M37" s="505"/>
      <c r="N37" s="505"/>
      <c r="O37" s="505"/>
      <c r="P37" s="505"/>
      <c r="Q37" s="505"/>
      <c r="R37" s="505"/>
      <c r="S37" s="505"/>
      <c r="T37" s="263"/>
    </row>
    <row r="38" spans="1:20" ht="16.5" customHeight="1">
      <c r="A38" s="52"/>
      <c r="B38" s="1"/>
      <c r="C38" s="740" t="s">
        <v>45</v>
      </c>
      <c r="D38" s="741"/>
      <c r="E38" s="741"/>
      <c r="F38" s="741"/>
      <c r="G38" s="741"/>
      <c r="H38" s="741"/>
      <c r="I38" s="741"/>
      <c r="J38" s="741"/>
      <c r="K38" s="741"/>
      <c r="L38" s="741"/>
      <c r="M38" s="741"/>
      <c r="N38" s="742"/>
      <c r="O38" s="53"/>
      <c r="P38" s="54"/>
      <c r="Q38" s="55"/>
      <c r="R38" s="56"/>
      <c r="S38" s="55"/>
      <c r="T38" s="56"/>
    </row>
    <row r="39" spans="1:20" ht="16.5" customHeight="1">
      <c r="A39" s="57"/>
      <c r="B39" s="44"/>
      <c r="C39" s="58"/>
      <c r="D39" s="45"/>
      <c r="E39" s="59"/>
      <c r="F39" s="60"/>
      <c r="G39" s="59"/>
      <c r="H39" s="60"/>
      <c r="I39" s="743" t="s">
        <v>26</v>
      </c>
      <c r="J39" s="744"/>
      <c r="K39" s="743" t="s">
        <v>27</v>
      </c>
      <c r="L39" s="744"/>
      <c r="M39" s="61"/>
      <c r="N39" s="62"/>
      <c r="O39" s="666" t="s">
        <v>46</v>
      </c>
      <c r="P39" s="667"/>
      <c r="Q39" s="745" t="s">
        <v>47</v>
      </c>
      <c r="R39" s="746"/>
      <c r="S39" s="61"/>
      <c r="T39" s="43"/>
    </row>
    <row r="40" spans="1:20" ht="16.5" customHeight="1">
      <c r="A40" s="657" t="s">
        <v>28</v>
      </c>
      <c r="B40" s="658"/>
      <c r="C40" s="660" t="s">
        <v>29</v>
      </c>
      <c r="D40" s="661"/>
      <c r="E40" s="660" t="s">
        <v>30</v>
      </c>
      <c r="F40" s="661"/>
      <c r="G40" s="660" t="s">
        <v>32</v>
      </c>
      <c r="H40" s="661"/>
      <c r="I40" s="660" t="s">
        <v>33</v>
      </c>
      <c r="J40" s="661"/>
      <c r="K40" s="660" t="s">
        <v>33</v>
      </c>
      <c r="L40" s="661"/>
      <c r="M40" s="660" t="s">
        <v>27</v>
      </c>
      <c r="N40" s="661"/>
      <c r="O40" s="660" t="s">
        <v>48</v>
      </c>
      <c r="P40" s="661"/>
      <c r="Q40" s="660" t="s">
        <v>49</v>
      </c>
      <c r="R40" s="661"/>
      <c r="S40" s="660" t="s">
        <v>50</v>
      </c>
      <c r="T40" s="662"/>
    </row>
    <row r="41" spans="1:20" ht="13.5" customHeight="1">
      <c r="A41" s="663" t="s">
        <v>34</v>
      </c>
      <c r="B41" s="656"/>
      <c r="C41" s="666" t="s">
        <v>35</v>
      </c>
      <c r="D41" s="667"/>
      <c r="E41" s="666" t="s">
        <v>51</v>
      </c>
      <c r="F41" s="667"/>
      <c r="G41" s="666" t="s">
        <v>39</v>
      </c>
      <c r="H41" s="667"/>
      <c r="I41" s="666" t="s">
        <v>36</v>
      </c>
      <c r="J41" s="667"/>
      <c r="K41" s="666" t="s">
        <v>38</v>
      </c>
      <c r="L41" s="667"/>
      <c r="M41" s="666" t="s">
        <v>40</v>
      </c>
      <c r="N41" s="667"/>
      <c r="O41" s="666" t="s">
        <v>52</v>
      </c>
      <c r="P41" s="667"/>
      <c r="Q41" s="666" t="s">
        <v>53</v>
      </c>
      <c r="R41" s="667"/>
      <c r="S41" s="666" t="s">
        <v>54</v>
      </c>
      <c r="T41" s="659"/>
    </row>
    <row r="42" spans="3:20" ht="13.5" customHeight="1">
      <c r="C42" s="58"/>
      <c r="D42" s="45"/>
      <c r="E42" s="666" t="s">
        <v>42</v>
      </c>
      <c r="F42" s="667"/>
      <c r="G42" s="58"/>
      <c r="H42" s="45"/>
      <c r="I42" s="666" t="s">
        <v>41</v>
      </c>
      <c r="J42" s="667"/>
      <c r="K42" s="666" t="s">
        <v>44</v>
      </c>
      <c r="L42" s="667"/>
      <c r="M42" s="61"/>
      <c r="N42" s="43"/>
      <c r="O42" s="666" t="s">
        <v>55</v>
      </c>
      <c r="P42" s="667"/>
      <c r="Q42" s="666" t="s">
        <v>56</v>
      </c>
      <c r="R42" s="667"/>
      <c r="S42" s="61"/>
      <c r="T42" s="43"/>
    </row>
    <row r="43" spans="3:20" ht="13.5" customHeight="1">
      <c r="C43" s="58"/>
      <c r="D43" s="45"/>
      <c r="E43" s="65"/>
      <c r="F43" s="66"/>
      <c r="G43" s="58"/>
      <c r="H43" s="45"/>
      <c r="I43" s="671" t="s">
        <v>44</v>
      </c>
      <c r="J43" s="672"/>
      <c r="K43" s="63"/>
      <c r="L43" s="64"/>
      <c r="M43" s="61"/>
      <c r="N43" s="43"/>
      <c r="O43" s="671" t="s">
        <v>57</v>
      </c>
      <c r="P43" s="672"/>
      <c r="Q43" s="65"/>
      <c r="R43" s="66"/>
      <c r="S43" s="61"/>
      <c r="T43" s="43"/>
    </row>
    <row r="44" spans="1:20" s="67" customFormat="1" ht="16.5" customHeight="1">
      <c r="A44" s="664">
        <v>1</v>
      </c>
      <c r="B44" s="665"/>
      <c r="C44" s="678">
        <v>10</v>
      </c>
      <c r="D44" s="679"/>
      <c r="E44" s="678">
        <v>11</v>
      </c>
      <c r="F44" s="679"/>
      <c r="G44" s="678">
        <v>12</v>
      </c>
      <c r="H44" s="679"/>
      <c r="I44" s="678">
        <v>13</v>
      </c>
      <c r="J44" s="679"/>
      <c r="K44" s="678">
        <v>14</v>
      </c>
      <c r="L44" s="679"/>
      <c r="M44" s="678">
        <v>15</v>
      </c>
      <c r="N44" s="679"/>
      <c r="O44" s="678">
        <v>16</v>
      </c>
      <c r="P44" s="679"/>
      <c r="Q44" s="678">
        <v>17</v>
      </c>
      <c r="R44" s="679"/>
      <c r="S44" s="678">
        <v>18</v>
      </c>
      <c r="T44" s="680"/>
    </row>
    <row r="45" spans="3:20" ht="12" customHeight="1">
      <c r="C45" s="43"/>
      <c r="D45" s="43"/>
      <c r="E45" s="33"/>
      <c r="F45" s="33"/>
      <c r="G45" s="33"/>
      <c r="H45" s="33"/>
      <c r="I45" s="33"/>
      <c r="J45" s="33"/>
      <c r="K45" s="33"/>
      <c r="L45" s="33"/>
      <c r="M45" s="33"/>
      <c r="N45" s="33"/>
      <c r="O45" s="33"/>
      <c r="P45" s="33"/>
      <c r="Q45" s="33"/>
      <c r="R45" s="33"/>
      <c r="S45" s="33"/>
      <c r="T45" s="33"/>
    </row>
    <row r="46" spans="1:20" s="270" customFormat="1" ht="16.5" customHeight="1">
      <c r="A46" s="359">
        <v>1999</v>
      </c>
      <c r="B46" s="506"/>
      <c r="C46" s="505">
        <v>100</v>
      </c>
      <c r="D46" s="505"/>
      <c r="E46" s="505">
        <v>52</v>
      </c>
      <c r="F46" s="505"/>
      <c r="G46" s="505">
        <v>0</v>
      </c>
      <c r="H46" s="505"/>
      <c r="I46" s="505">
        <v>41</v>
      </c>
      <c r="J46" s="505"/>
      <c r="K46" s="505">
        <v>2</v>
      </c>
      <c r="L46" s="505"/>
      <c r="M46" s="505">
        <v>5</v>
      </c>
      <c r="N46" s="505"/>
      <c r="O46" s="505">
        <v>1908</v>
      </c>
      <c r="P46" s="505"/>
      <c r="Q46" s="505">
        <v>3126</v>
      </c>
      <c r="R46" s="505"/>
      <c r="S46" s="174">
        <v>19</v>
      </c>
      <c r="T46" s="174"/>
    </row>
    <row r="47" spans="1:20" s="512" customFormat="1" ht="16.5" customHeight="1">
      <c r="A47" s="368">
        <v>2000</v>
      </c>
      <c r="B47" s="511"/>
      <c r="C47" s="508">
        <v>151</v>
      </c>
      <c r="D47" s="509"/>
      <c r="E47" s="508">
        <v>88</v>
      </c>
      <c r="F47" s="509"/>
      <c r="G47" s="508">
        <v>0</v>
      </c>
      <c r="H47" s="509"/>
      <c r="I47" s="508">
        <v>44</v>
      </c>
      <c r="J47" s="509"/>
      <c r="K47" s="508">
        <v>3</v>
      </c>
      <c r="L47" s="509"/>
      <c r="M47" s="508">
        <v>16</v>
      </c>
      <c r="N47" s="509"/>
      <c r="O47" s="508">
        <v>1688</v>
      </c>
      <c r="P47" s="509"/>
      <c r="Q47" s="508">
        <v>1920</v>
      </c>
      <c r="R47" s="509"/>
      <c r="S47" s="508">
        <v>0</v>
      </c>
      <c r="T47" s="509"/>
    </row>
    <row r="48" spans="1:20" s="270" customFormat="1" ht="12" customHeight="1">
      <c r="A48" s="164"/>
      <c r="B48" s="362"/>
      <c r="C48" s="513"/>
      <c r="D48" s="513"/>
      <c r="E48" s="514"/>
      <c r="F48" s="514"/>
      <c r="G48" s="514"/>
      <c r="H48" s="514"/>
      <c r="I48" s="514"/>
      <c r="J48" s="514"/>
      <c r="K48" s="514"/>
      <c r="L48" s="514"/>
      <c r="M48" s="514"/>
      <c r="N48" s="362"/>
      <c r="O48" s="362"/>
      <c r="P48" s="362"/>
      <c r="Q48" s="515"/>
      <c r="R48" s="362"/>
      <c r="S48" s="362"/>
      <c r="T48" s="362"/>
    </row>
    <row r="49" spans="1:20" s="321" customFormat="1" ht="16.5" customHeight="1">
      <c r="A49" s="368">
        <v>2000</v>
      </c>
      <c r="B49" s="162" t="s">
        <v>517</v>
      </c>
      <c r="C49" s="510">
        <v>11</v>
      </c>
      <c r="D49" s="510"/>
      <c r="E49" s="510">
        <v>4</v>
      </c>
      <c r="F49" s="510"/>
      <c r="G49" s="510">
        <v>0</v>
      </c>
      <c r="H49" s="510"/>
      <c r="I49" s="510">
        <v>4</v>
      </c>
      <c r="J49" s="510"/>
      <c r="K49" s="510">
        <v>0</v>
      </c>
      <c r="L49" s="510"/>
      <c r="M49" s="325">
        <v>3</v>
      </c>
      <c r="N49" s="510"/>
      <c r="O49" s="510">
        <v>90</v>
      </c>
      <c r="P49" s="510"/>
      <c r="Q49" s="510">
        <v>160</v>
      </c>
      <c r="R49" s="510"/>
      <c r="S49" s="505">
        <v>0</v>
      </c>
      <c r="T49" s="134"/>
    </row>
    <row r="50" spans="1:20" s="270" customFormat="1" ht="16.5" customHeight="1">
      <c r="A50" s="368"/>
      <c r="B50" s="162" t="s">
        <v>518</v>
      </c>
      <c r="C50" s="505">
        <v>7</v>
      </c>
      <c r="D50" s="513"/>
      <c r="E50" s="514">
        <v>1</v>
      </c>
      <c r="F50" s="514"/>
      <c r="G50" s="505">
        <v>0</v>
      </c>
      <c r="H50" s="514"/>
      <c r="I50" s="514">
        <v>3</v>
      </c>
      <c r="J50" s="514"/>
      <c r="K50" s="505">
        <v>0</v>
      </c>
      <c r="L50" s="514"/>
      <c r="M50" s="514">
        <v>3</v>
      </c>
      <c r="N50" s="362"/>
      <c r="O50" s="362">
        <v>112</v>
      </c>
      <c r="P50" s="362"/>
      <c r="Q50" s="362">
        <v>151</v>
      </c>
      <c r="R50" s="362"/>
      <c r="S50" s="505">
        <v>0</v>
      </c>
      <c r="T50" s="362"/>
    </row>
    <row r="51" spans="1:20" s="270" customFormat="1" ht="16.5" customHeight="1">
      <c r="A51" s="368"/>
      <c r="B51" s="370" t="s">
        <v>519</v>
      </c>
      <c r="C51" s="505">
        <v>9</v>
      </c>
      <c r="D51" s="513"/>
      <c r="E51" s="514">
        <v>1</v>
      </c>
      <c r="F51" s="514"/>
      <c r="G51" s="505">
        <v>0</v>
      </c>
      <c r="H51" s="514"/>
      <c r="I51" s="514">
        <v>6</v>
      </c>
      <c r="J51" s="514" t="s">
        <v>522</v>
      </c>
      <c r="K51" s="505">
        <v>2</v>
      </c>
      <c r="L51" s="514" t="s">
        <v>522</v>
      </c>
      <c r="M51" s="505">
        <v>0</v>
      </c>
      <c r="N51" s="362"/>
      <c r="O51" s="362">
        <v>135</v>
      </c>
      <c r="P51" s="362"/>
      <c r="Q51" s="362">
        <v>142</v>
      </c>
      <c r="R51" s="362"/>
      <c r="S51" s="505">
        <v>0</v>
      </c>
      <c r="T51" s="362"/>
    </row>
    <row r="52" spans="1:20" s="270" customFormat="1" ht="16.5" customHeight="1">
      <c r="A52" s="368"/>
      <c r="B52" s="370" t="s">
        <v>520</v>
      </c>
      <c r="C52" s="505">
        <v>12</v>
      </c>
      <c r="D52" s="513"/>
      <c r="E52" s="514">
        <v>4</v>
      </c>
      <c r="F52" s="514"/>
      <c r="G52" s="505">
        <v>0</v>
      </c>
      <c r="H52" s="514"/>
      <c r="I52" s="514">
        <v>8</v>
      </c>
      <c r="J52" s="514"/>
      <c r="K52" s="505">
        <v>0</v>
      </c>
      <c r="L52" s="505"/>
      <c r="M52" s="505">
        <v>0</v>
      </c>
      <c r="N52" s="362"/>
      <c r="O52" s="362">
        <v>150</v>
      </c>
      <c r="P52" s="362"/>
      <c r="Q52" s="362">
        <v>162</v>
      </c>
      <c r="R52" s="362"/>
      <c r="S52" s="505">
        <v>0</v>
      </c>
      <c r="T52" s="362"/>
    </row>
    <row r="53" spans="1:20" s="270" customFormat="1" ht="16.5" customHeight="1">
      <c r="A53" s="368"/>
      <c r="B53" s="371" t="s">
        <v>521</v>
      </c>
      <c r="C53" s="505">
        <v>23</v>
      </c>
      <c r="D53" s="513"/>
      <c r="E53" s="514">
        <v>18</v>
      </c>
      <c r="F53" s="514"/>
      <c r="G53" s="505">
        <v>0</v>
      </c>
      <c r="H53" s="514"/>
      <c r="I53" s="514">
        <v>2</v>
      </c>
      <c r="J53" s="514"/>
      <c r="K53" s="505">
        <v>0</v>
      </c>
      <c r="L53" s="505"/>
      <c r="M53" s="505">
        <v>3</v>
      </c>
      <c r="N53" s="362"/>
      <c r="O53" s="362">
        <v>158</v>
      </c>
      <c r="P53" s="362"/>
      <c r="Q53" s="362">
        <v>182</v>
      </c>
      <c r="R53" s="362"/>
      <c r="S53" s="505">
        <v>0</v>
      </c>
      <c r="T53" s="362"/>
    </row>
    <row r="54" spans="1:20" s="270" customFormat="1" ht="16.5" customHeight="1">
      <c r="A54" s="368"/>
      <c r="B54" s="371" t="s">
        <v>512</v>
      </c>
      <c r="C54" s="505">
        <v>15</v>
      </c>
      <c r="D54" s="513"/>
      <c r="E54" s="514">
        <v>10</v>
      </c>
      <c r="F54" s="514"/>
      <c r="G54" s="505">
        <v>0</v>
      </c>
      <c r="H54" s="514"/>
      <c r="I54" s="514">
        <v>4</v>
      </c>
      <c r="J54" s="514"/>
      <c r="K54" s="505">
        <v>0</v>
      </c>
      <c r="L54" s="505"/>
      <c r="M54" s="505">
        <v>1</v>
      </c>
      <c r="N54" s="362"/>
      <c r="O54" s="362">
        <v>169</v>
      </c>
      <c r="P54" s="362"/>
      <c r="Q54" s="362">
        <v>156</v>
      </c>
      <c r="R54" s="362"/>
      <c r="S54" s="505">
        <v>0</v>
      </c>
      <c r="T54" s="362"/>
    </row>
    <row r="55" spans="1:20" s="270" customFormat="1" ht="16.5" customHeight="1">
      <c r="A55" s="368"/>
      <c r="B55" s="371" t="s">
        <v>513</v>
      </c>
      <c r="C55" s="505">
        <v>6</v>
      </c>
      <c r="D55" s="513"/>
      <c r="E55" s="514">
        <v>3</v>
      </c>
      <c r="F55" s="514"/>
      <c r="G55" s="505">
        <v>0</v>
      </c>
      <c r="H55" s="514"/>
      <c r="I55" s="514">
        <v>1</v>
      </c>
      <c r="J55" s="514"/>
      <c r="K55" s="505">
        <v>0</v>
      </c>
      <c r="L55" s="505"/>
      <c r="M55" s="505">
        <v>2</v>
      </c>
      <c r="N55" s="362"/>
      <c r="O55" s="362">
        <v>184</v>
      </c>
      <c r="P55" s="362"/>
      <c r="Q55" s="362">
        <v>176</v>
      </c>
      <c r="R55" s="362"/>
      <c r="S55" s="505">
        <v>0</v>
      </c>
      <c r="T55" s="362"/>
    </row>
    <row r="56" spans="1:20" s="270" customFormat="1" ht="16.5" customHeight="1">
      <c r="A56" s="368"/>
      <c r="B56" s="371" t="s">
        <v>514</v>
      </c>
      <c r="C56" s="505">
        <v>16</v>
      </c>
      <c r="D56" s="513"/>
      <c r="E56" s="514">
        <v>15</v>
      </c>
      <c r="F56" s="514"/>
      <c r="G56" s="505">
        <v>0</v>
      </c>
      <c r="H56" s="514"/>
      <c r="I56" s="514">
        <v>1</v>
      </c>
      <c r="J56" s="514"/>
      <c r="K56" s="505">
        <v>0</v>
      </c>
      <c r="L56" s="505"/>
      <c r="M56" s="505">
        <v>0</v>
      </c>
      <c r="N56" s="362"/>
      <c r="O56" s="362">
        <v>145</v>
      </c>
      <c r="P56" s="362"/>
      <c r="Q56" s="362">
        <v>162</v>
      </c>
      <c r="R56" s="362"/>
      <c r="S56" s="505">
        <v>0</v>
      </c>
      <c r="T56" s="362"/>
    </row>
    <row r="57" spans="1:20" s="270" customFormat="1" ht="16.5" customHeight="1">
      <c r="A57" s="164"/>
      <c r="B57" s="162"/>
      <c r="C57" s="513"/>
      <c r="D57" s="513"/>
      <c r="E57" s="513"/>
      <c r="F57" s="513"/>
      <c r="G57" s="505"/>
      <c r="H57" s="513"/>
      <c r="I57" s="513"/>
      <c r="J57" s="513"/>
      <c r="K57" s="513"/>
      <c r="L57" s="513"/>
      <c r="M57" s="513"/>
      <c r="N57" s="513"/>
      <c r="O57" s="505"/>
      <c r="P57" s="513"/>
      <c r="Q57" s="505"/>
      <c r="R57" s="513"/>
      <c r="S57" s="505"/>
      <c r="T57" s="513"/>
    </row>
    <row r="58" spans="1:20" s="270" customFormat="1" ht="16.5" customHeight="1">
      <c r="A58" s="368">
        <v>2001</v>
      </c>
      <c r="B58" s="369" t="s">
        <v>515</v>
      </c>
      <c r="C58" s="505">
        <v>10</v>
      </c>
      <c r="D58" s="513"/>
      <c r="E58" s="514">
        <v>6</v>
      </c>
      <c r="F58" s="514"/>
      <c r="G58" s="505">
        <v>0</v>
      </c>
      <c r="H58" s="514"/>
      <c r="I58" s="514">
        <v>4</v>
      </c>
      <c r="J58" s="514"/>
      <c r="K58" s="505">
        <v>0</v>
      </c>
      <c r="L58" s="516"/>
      <c r="M58" s="505">
        <v>0</v>
      </c>
      <c r="N58" s="362"/>
      <c r="O58" s="362">
        <v>203</v>
      </c>
      <c r="P58" s="362"/>
      <c r="Q58" s="505">
        <v>156</v>
      </c>
      <c r="R58" s="362"/>
      <c r="S58" s="505">
        <v>0</v>
      </c>
      <c r="T58" s="362"/>
    </row>
    <row r="59" spans="1:20" s="270" customFormat="1" ht="16.5" customHeight="1">
      <c r="A59" s="368"/>
      <c r="B59" s="162" t="s">
        <v>516</v>
      </c>
      <c r="C59" s="505">
        <f>SUM(E59:M59)</f>
        <v>11</v>
      </c>
      <c r="D59" s="505"/>
      <c r="E59" s="505">
        <v>3</v>
      </c>
      <c r="F59" s="505"/>
      <c r="G59" s="505">
        <v>0</v>
      </c>
      <c r="H59" s="505"/>
      <c r="I59" s="505">
        <v>7</v>
      </c>
      <c r="J59" s="505"/>
      <c r="K59" s="505">
        <v>0</v>
      </c>
      <c r="L59" s="505"/>
      <c r="M59" s="505">
        <v>1</v>
      </c>
      <c r="N59" s="505"/>
      <c r="O59" s="505">
        <v>207</v>
      </c>
      <c r="P59" s="505"/>
      <c r="Q59" s="505">
        <v>196</v>
      </c>
      <c r="R59" s="505"/>
      <c r="S59" s="505">
        <v>0</v>
      </c>
      <c r="T59" s="362"/>
    </row>
    <row r="60" spans="1:20" s="270" customFormat="1" ht="16.5" customHeight="1">
      <c r="A60" s="368"/>
      <c r="B60" s="162" t="s">
        <v>505</v>
      </c>
      <c r="C60" s="505">
        <f>SUM(E60:M60)</f>
        <v>14</v>
      </c>
      <c r="D60" s="174"/>
      <c r="E60" s="505">
        <v>1</v>
      </c>
      <c r="F60" s="505"/>
      <c r="G60" s="505">
        <v>0</v>
      </c>
      <c r="H60" s="505"/>
      <c r="I60" s="505">
        <v>3</v>
      </c>
      <c r="J60" s="505"/>
      <c r="K60" s="505">
        <v>2</v>
      </c>
      <c r="L60" s="505"/>
      <c r="M60" s="505">
        <v>8</v>
      </c>
      <c r="N60" s="505"/>
      <c r="O60" s="505">
        <v>204</v>
      </c>
      <c r="P60" s="505"/>
      <c r="Q60" s="505">
        <v>230</v>
      </c>
      <c r="R60" s="505"/>
      <c r="S60" s="505">
        <v>1</v>
      </c>
      <c r="T60" s="263"/>
    </row>
    <row r="61" spans="1:20" s="270" customFormat="1" ht="16.5" customHeight="1">
      <c r="A61" s="368"/>
      <c r="B61" s="162" t="s">
        <v>734</v>
      </c>
      <c r="C61" s="505">
        <f>SUM(E61:M61)</f>
        <v>6</v>
      </c>
      <c r="D61" s="505"/>
      <c r="E61" s="505">
        <v>3</v>
      </c>
      <c r="F61" s="505"/>
      <c r="G61" s="505">
        <v>0</v>
      </c>
      <c r="H61" s="505"/>
      <c r="I61" s="505">
        <v>3</v>
      </c>
      <c r="J61" s="505"/>
      <c r="K61" s="505">
        <v>0</v>
      </c>
      <c r="L61" s="505"/>
      <c r="M61" s="505">
        <v>0</v>
      </c>
      <c r="N61" s="505"/>
      <c r="O61" s="505">
        <v>123</v>
      </c>
      <c r="P61" s="505"/>
      <c r="Q61" s="505">
        <v>173</v>
      </c>
      <c r="R61" s="505"/>
      <c r="S61" s="505">
        <v>0</v>
      </c>
      <c r="T61" s="505"/>
    </row>
    <row r="62" spans="1:20" s="270" customFormat="1" ht="16.5" customHeight="1">
      <c r="A62" s="368"/>
      <c r="B62" s="369" t="s">
        <v>506</v>
      </c>
      <c r="C62" s="505">
        <f>SUM(E62:M62)</f>
        <v>19</v>
      </c>
      <c r="D62" s="505"/>
      <c r="E62" s="505">
        <v>8</v>
      </c>
      <c r="F62" s="505"/>
      <c r="G62" s="505">
        <v>0</v>
      </c>
      <c r="H62" s="505"/>
      <c r="I62" s="505">
        <v>4</v>
      </c>
      <c r="J62" s="505"/>
      <c r="K62" s="505">
        <v>0</v>
      </c>
      <c r="L62" s="505"/>
      <c r="M62" s="505">
        <v>7</v>
      </c>
      <c r="N62" s="505"/>
      <c r="O62" s="505">
        <v>197</v>
      </c>
      <c r="P62" s="505"/>
      <c r="Q62" s="505">
        <v>202</v>
      </c>
      <c r="R62" s="505"/>
      <c r="S62" s="505">
        <v>0</v>
      </c>
      <c r="T62" s="505"/>
    </row>
    <row r="63" spans="1:20" s="270" customFormat="1" ht="16.5" customHeight="1">
      <c r="A63" s="368"/>
      <c r="B63" s="369" t="s">
        <v>511</v>
      </c>
      <c r="C63" s="505">
        <f>SUM(C58:C62)</f>
        <v>60</v>
      </c>
      <c r="D63" s="505"/>
      <c r="E63" s="505">
        <f>SUM(E58:E62)</f>
        <v>21</v>
      </c>
      <c r="F63" s="505"/>
      <c r="G63" s="505">
        <f>SUM(G58:G62)</f>
        <v>0</v>
      </c>
      <c r="H63" s="505"/>
      <c r="I63" s="505">
        <f>SUM(I58:I62)</f>
        <v>21</v>
      </c>
      <c r="J63" s="505"/>
      <c r="K63" s="505">
        <f>SUM(K58:K62)</f>
        <v>2</v>
      </c>
      <c r="L63" s="505"/>
      <c r="M63" s="505">
        <f>SUM(M58:M62)</f>
        <v>16</v>
      </c>
      <c r="N63" s="505"/>
      <c r="O63" s="505">
        <f>SUM(O58:O62)</f>
        <v>934</v>
      </c>
      <c r="P63" s="505"/>
      <c r="Q63" s="505">
        <f>SUM(Q58:Q62)</f>
        <v>957</v>
      </c>
      <c r="R63" s="505"/>
      <c r="S63" s="505">
        <f>SUM(S58:S62)</f>
        <v>1</v>
      </c>
      <c r="T63" s="505"/>
    </row>
    <row r="64" spans="1:20" s="270" customFormat="1" ht="16.5" customHeight="1">
      <c r="A64" s="517"/>
      <c r="B64" s="608"/>
      <c r="C64" s="518"/>
      <c r="D64" s="518"/>
      <c r="E64" s="518"/>
      <c r="F64" s="518"/>
      <c r="G64" s="518"/>
      <c r="H64" s="518"/>
      <c r="I64" s="518"/>
      <c r="J64" s="518"/>
      <c r="K64" s="518"/>
      <c r="L64" s="518"/>
      <c r="M64" s="518"/>
      <c r="N64" s="519"/>
      <c r="O64" s="519"/>
      <c r="P64" s="519"/>
      <c r="Q64" s="519"/>
      <c r="R64" s="519"/>
      <c r="S64" s="519"/>
      <c r="T64" s="519"/>
    </row>
    <row r="65" spans="1:20" s="16" customFormat="1" ht="6.75" customHeight="1">
      <c r="A65" s="39"/>
      <c r="B65" s="11"/>
      <c r="C65" s="9"/>
      <c r="D65" s="9"/>
      <c r="E65" s="9"/>
      <c r="F65" s="9"/>
      <c r="G65" s="9"/>
      <c r="H65" s="9"/>
      <c r="I65" s="9"/>
      <c r="J65" s="9"/>
      <c r="K65" s="9"/>
      <c r="L65" s="9"/>
      <c r="M65" s="9"/>
      <c r="N65" s="9"/>
      <c r="O65" s="9"/>
      <c r="P65" s="9"/>
      <c r="Q65" s="9"/>
      <c r="R65" s="9"/>
      <c r="S65" s="9"/>
      <c r="T65" s="9"/>
    </row>
    <row r="66" spans="1:5" s="70" customFormat="1" ht="15" customHeight="1">
      <c r="A66" s="71">
        <v>0</v>
      </c>
      <c r="B66" s="69" t="s">
        <v>61</v>
      </c>
      <c r="D66" s="72" t="s">
        <v>58</v>
      </c>
      <c r="E66" s="73" t="s">
        <v>59</v>
      </c>
    </row>
    <row r="67" spans="1:5" s="70" customFormat="1" ht="15" customHeight="1">
      <c r="A67" s="75"/>
      <c r="B67" s="70" t="s">
        <v>62</v>
      </c>
      <c r="D67" s="73"/>
      <c r="E67" s="74" t="s">
        <v>60</v>
      </c>
    </row>
    <row r="68" s="73" customFormat="1" ht="14.25">
      <c r="C68" s="76"/>
    </row>
    <row r="69" s="73" customFormat="1" ht="14.25">
      <c r="C69" s="76"/>
    </row>
    <row r="70" spans="5:20" ht="16.5" customHeight="1">
      <c r="E70" s="16"/>
      <c r="F70" s="16"/>
      <c r="G70" s="16"/>
      <c r="H70" s="16"/>
      <c r="I70" s="16"/>
      <c r="J70" s="16"/>
      <c r="K70" s="16"/>
      <c r="L70" s="16"/>
      <c r="M70" s="16"/>
      <c r="N70" s="16"/>
      <c r="O70" s="16"/>
      <c r="P70" s="16"/>
      <c r="Q70" s="16"/>
      <c r="R70" s="16"/>
      <c r="S70" s="16"/>
      <c r="T70" s="16"/>
    </row>
  </sheetData>
  <mergeCells count="81">
    <mergeCell ref="E10:T10"/>
    <mergeCell ref="G11:H11"/>
    <mergeCell ref="K11:L11"/>
    <mergeCell ref="A12:D12"/>
    <mergeCell ref="E12:F12"/>
    <mergeCell ref="G12:H12"/>
    <mergeCell ref="I12:J12"/>
    <mergeCell ref="K13:L13"/>
    <mergeCell ref="M13:N13"/>
    <mergeCell ref="K12:L12"/>
    <mergeCell ref="M12:N12"/>
    <mergeCell ref="A13:D13"/>
    <mergeCell ref="E13:F13"/>
    <mergeCell ref="G13:H13"/>
    <mergeCell ref="I13:J13"/>
    <mergeCell ref="G14:H14"/>
    <mergeCell ref="K14:L14"/>
    <mergeCell ref="O14:P14"/>
    <mergeCell ref="Q14:R14"/>
    <mergeCell ref="G15:H15"/>
    <mergeCell ref="I15:J15"/>
    <mergeCell ref="O15:P15"/>
    <mergeCell ref="A16:D16"/>
    <mergeCell ref="E16:F16"/>
    <mergeCell ref="G16:H16"/>
    <mergeCell ref="I16:J16"/>
    <mergeCell ref="Q16:R16"/>
    <mergeCell ref="S16:T16"/>
    <mergeCell ref="C38:N38"/>
    <mergeCell ref="I39:J39"/>
    <mergeCell ref="K39:L39"/>
    <mergeCell ref="O39:P39"/>
    <mergeCell ref="Q39:R39"/>
    <mergeCell ref="O16:P16"/>
    <mergeCell ref="M16:N16"/>
    <mergeCell ref="K16:L16"/>
    <mergeCell ref="O40:P40"/>
    <mergeCell ref="A40:B40"/>
    <mergeCell ref="C40:D40"/>
    <mergeCell ref="E40:F40"/>
    <mergeCell ref="G40:H40"/>
    <mergeCell ref="Q40:R40"/>
    <mergeCell ref="S40:T40"/>
    <mergeCell ref="A41:B41"/>
    <mergeCell ref="C41:D41"/>
    <mergeCell ref="E41:F41"/>
    <mergeCell ref="G41:H41"/>
    <mergeCell ref="I41:J41"/>
    <mergeCell ref="I40:J40"/>
    <mergeCell ref="K40:L40"/>
    <mergeCell ref="M40:N40"/>
    <mergeCell ref="Q41:R41"/>
    <mergeCell ref="S41:T41"/>
    <mergeCell ref="E42:F42"/>
    <mergeCell ref="I42:J42"/>
    <mergeCell ref="K42:L42"/>
    <mergeCell ref="O42:P42"/>
    <mergeCell ref="Q42:R42"/>
    <mergeCell ref="O41:P41"/>
    <mergeCell ref="M41:N41"/>
    <mergeCell ref="K41:L41"/>
    <mergeCell ref="I43:J43"/>
    <mergeCell ref="O43:P43"/>
    <mergeCell ref="A44:B44"/>
    <mergeCell ref="C44:D44"/>
    <mergeCell ref="E44:F44"/>
    <mergeCell ref="G44:H44"/>
    <mergeCell ref="I44:J44"/>
    <mergeCell ref="K44:L44"/>
    <mergeCell ref="M44:N44"/>
    <mergeCell ref="O44:P44"/>
    <mergeCell ref="Q44:R44"/>
    <mergeCell ref="S44:T44"/>
    <mergeCell ref="Q11:R11"/>
    <mergeCell ref="O11:P11"/>
    <mergeCell ref="Q12:R12"/>
    <mergeCell ref="O12:P12"/>
    <mergeCell ref="S13:T13"/>
    <mergeCell ref="Q13:R13"/>
    <mergeCell ref="O13:P13"/>
    <mergeCell ref="S12:T12"/>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P64"/>
  <sheetViews>
    <sheetView showGridLines="0" zoomScale="75" zoomScaleNormal="75" workbookViewId="0" topLeftCell="A1">
      <selection activeCell="A4" sqref="A4"/>
    </sheetView>
  </sheetViews>
  <sheetFormatPr defaultColWidth="9.00390625" defaultRowHeight="16.5"/>
  <cols>
    <col min="1" max="1" width="5.50390625" style="77" customWidth="1"/>
    <col min="2" max="2" width="15.75390625" style="43" customWidth="1"/>
    <col min="3" max="3" width="9.125" style="43" customWidth="1"/>
    <col min="4" max="4" width="4.625" style="43" customWidth="1"/>
    <col min="5" max="5" width="9.125" style="43" customWidth="1"/>
    <col min="6" max="6" width="4.625" style="43" customWidth="1"/>
    <col min="7" max="7" width="8.50390625" style="43" customWidth="1"/>
    <col min="8" max="8" width="4.625" style="43" customWidth="1"/>
    <col min="9" max="9" width="9.125" style="43" customWidth="1"/>
    <col min="10" max="10" width="4.625" style="43" customWidth="1"/>
    <col min="11" max="11" width="9.125" style="43" customWidth="1"/>
    <col min="12" max="12" width="4.625" style="43" customWidth="1"/>
    <col min="13" max="13" width="9.125" style="43" customWidth="1"/>
    <col min="14" max="14" width="4.25390625" style="43" customWidth="1"/>
    <col min="15" max="15" width="10.75390625" style="43" customWidth="1"/>
    <col min="16" max="16" width="4.25390625" style="43" customWidth="1"/>
    <col min="17" max="16384" width="9.00390625" style="43" customWidth="1"/>
  </cols>
  <sheetData>
    <row r="1" spans="12:16" ht="16.5" customHeight="1">
      <c r="L1" s="46"/>
      <c r="M1" s="46"/>
      <c r="N1" s="46"/>
      <c r="O1" s="46"/>
      <c r="P1" s="46"/>
    </row>
    <row r="2" spans="1:16" ht="19.5">
      <c r="A2" s="78" t="s">
        <v>748</v>
      </c>
      <c r="B2" s="46"/>
      <c r="C2" s="46"/>
      <c r="D2" s="46"/>
      <c r="E2" s="46"/>
      <c r="F2" s="46"/>
      <c r="G2" s="46"/>
      <c r="H2" s="46"/>
      <c r="I2" s="46"/>
      <c r="J2" s="46"/>
      <c r="K2" s="46"/>
      <c r="M2" s="46"/>
      <c r="N2" s="46"/>
      <c r="P2" s="131" t="s">
        <v>64</v>
      </c>
    </row>
    <row r="3" spans="1:16" ht="15.75">
      <c r="A3" s="602" t="s">
        <v>749</v>
      </c>
      <c r="B3" s="50"/>
      <c r="C3" s="50"/>
      <c r="D3" s="50"/>
      <c r="E3" s="50"/>
      <c r="F3" s="50"/>
      <c r="G3" s="50"/>
      <c r="H3" s="50"/>
      <c r="I3" s="50"/>
      <c r="J3" s="50"/>
      <c r="K3" s="50"/>
      <c r="M3" s="50"/>
      <c r="N3" s="50"/>
      <c r="O3" s="50"/>
      <c r="P3" s="636" t="s">
        <v>216</v>
      </c>
    </row>
    <row r="4" spans="12:16" ht="16.5" customHeight="1">
      <c r="L4" s="56"/>
      <c r="M4" s="46"/>
      <c r="N4" s="46"/>
      <c r="O4" s="46"/>
      <c r="P4" s="46"/>
    </row>
    <row r="5" spans="12:16" ht="16.5" customHeight="1">
      <c r="L5" s="46"/>
      <c r="M5" s="46"/>
      <c r="N5" s="46"/>
      <c r="O5" s="46"/>
      <c r="P5" s="46"/>
    </row>
    <row r="6" ht="16.5" customHeight="1"/>
    <row r="7" spans="1:16" ht="18" customHeight="1">
      <c r="A7" s="79" t="s">
        <v>65</v>
      </c>
      <c r="B7" s="80" t="s">
        <v>66</v>
      </c>
      <c r="C7" s="45"/>
      <c r="D7" s="45"/>
      <c r="E7" s="45"/>
      <c r="F7" s="45"/>
      <c r="G7" s="45"/>
      <c r="H7" s="45"/>
      <c r="I7" s="45"/>
      <c r="J7" s="45"/>
      <c r="K7" s="45"/>
      <c r="L7" s="45"/>
      <c r="M7" s="45"/>
      <c r="N7" s="45"/>
      <c r="O7" s="45"/>
      <c r="P7" s="45"/>
    </row>
    <row r="8" spans="1:16" ht="18" customHeight="1">
      <c r="A8" s="77" t="s">
        <v>67</v>
      </c>
      <c r="B8" s="81" t="s">
        <v>68</v>
      </c>
      <c r="C8" s="45"/>
      <c r="D8" s="45"/>
      <c r="E8" s="45"/>
      <c r="F8" s="45"/>
      <c r="G8" s="45"/>
      <c r="H8" s="45"/>
      <c r="I8" s="45"/>
      <c r="J8" s="45"/>
      <c r="K8" s="45"/>
      <c r="L8" s="45"/>
      <c r="M8" s="45"/>
      <c r="N8" s="45"/>
      <c r="O8" s="45"/>
      <c r="P8" s="45"/>
    </row>
    <row r="9" spans="1:16" s="33" customFormat="1" ht="16.5" customHeight="1">
      <c r="A9" s="82"/>
      <c r="B9" s="41"/>
      <c r="C9" s="45"/>
      <c r="D9" s="45"/>
      <c r="E9" s="45"/>
      <c r="F9" s="45"/>
      <c r="G9" s="45"/>
      <c r="H9" s="45"/>
      <c r="I9" s="45"/>
      <c r="J9" s="45"/>
      <c r="K9" s="45"/>
      <c r="L9" s="45"/>
      <c r="M9" s="45"/>
      <c r="N9" s="45"/>
      <c r="O9" s="45"/>
      <c r="P9" s="83" t="s">
        <v>69</v>
      </c>
    </row>
    <row r="10" spans="1:16" s="33" customFormat="1" ht="16.5" customHeight="1">
      <c r="A10" s="757" t="s">
        <v>70</v>
      </c>
      <c r="B10" s="758"/>
      <c r="C10" s="740" t="s">
        <v>71</v>
      </c>
      <c r="D10" s="741"/>
      <c r="E10" s="741"/>
      <c r="F10" s="741"/>
      <c r="G10" s="741"/>
      <c r="H10" s="741"/>
      <c r="I10" s="741"/>
      <c r="J10" s="741"/>
      <c r="K10" s="741"/>
      <c r="L10" s="741"/>
      <c r="M10" s="741"/>
      <c r="N10" s="741"/>
      <c r="O10" s="741"/>
      <c r="P10" s="741"/>
    </row>
    <row r="11" spans="1:16" s="33" customFormat="1" ht="16.5" customHeight="1">
      <c r="A11" s="759"/>
      <c r="B11" s="760"/>
      <c r="C11" s="660" t="s">
        <v>72</v>
      </c>
      <c r="D11" s="659"/>
      <c r="E11" s="763" t="s">
        <v>73</v>
      </c>
      <c r="F11" s="764"/>
      <c r="G11" s="767" t="s">
        <v>74</v>
      </c>
      <c r="H11" s="764"/>
      <c r="I11" s="767" t="s">
        <v>75</v>
      </c>
      <c r="J11" s="764"/>
      <c r="K11" s="767" t="s">
        <v>76</v>
      </c>
      <c r="L11" s="764"/>
      <c r="M11" s="767" t="s">
        <v>77</v>
      </c>
      <c r="N11" s="764"/>
      <c r="O11" s="763" t="s">
        <v>78</v>
      </c>
      <c r="P11" s="768"/>
    </row>
    <row r="12" spans="1:16" s="33" customFormat="1" ht="16.5" customHeight="1">
      <c r="A12" s="761"/>
      <c r="B12" s="762"/>
      <c r="C12" s="666" t="s">
        <v>79</v>
      </c>
      <c r="D12" s="659"/>
      <c r="E12" s="765"/>
      <c r="F12" s="766"/>
      <c r="G12" s="765"/>
      <c r="H12" s="766"/>
      <c r="I12" s="765"/>
      <c r="J12" s="766"/>
      <c r="K12" s="765"/>
      <c r="L12" s="766"/>
      <c r="M12" s="765"/>
      <c r="N12" s="766"/>
      <c r="O12" s="765"/>
      <c r="P12" s="769"/>
    </row>
    <row r="13" spans="1:16" s="33" customFormat="1" ht="16.5" customHeight="1">
      <c r="A13" s="770">
        <v>1</v>
      </c>
      <c r="B13" s="771"/>
      <c r="C13" s="772">
        <v>2</v>
      </c>
      <c r="D13" s="773"/>
      <c r="E13" s="772">
        <v>3</v>
      </c>
      <c r="F13" s="773"/>
      <c r="G13" s="772">
        <v>4</v>
      </c>
      <c r="H13" s="773"/>
      <c r="I13" s="772">
        <v>5</v>
      </c>
      <c r="J13" s="773"/>
      <c r="K13" s="772">
        <v>6</v>
      </c>
      <c r="L13" s="773"/>
      <c r="M13" s="772">
        <v>7</v>
      </c>
      <c r="N13" s="773"/>
      <c r="O13" s="772">
        <v>8</v>
      </c>
      <c r="P13" s="773"/>
    </row>
    <row r="14" spans="1:16" s="33" customFormat="1" ht="16.5" customHeight="1">
      <c r="A14" s="82"/>
      <c r="B14" s="45"/>
      <c r="C14" s="45"/>
      <c r="D14" s="45"/>
      <c r="E14" s="659"/>
      <c r="F14" s="659"/>
      <c r="G14" s="45"/>
      <c r="H14" s="45"/>
      <c r="I14" s="64"/>
      <c r="J14" s="64"/>
      <c r="K14" s="84"/>
      <c r="L14" s="45"/>
      <c r="M14" s="659"/>
      <c r="N14" s="659"/>
      <c r="O14" s="64"/>
      <c r="P14" s="64"/>
    </row>
    <row r="15" spans="1:16" s="33" customFormat="1" ht="16.5" customHeight="1">
      <c r="A15" s="82">
        <v>1999</v>
      </c>
      <c r="B15" s="64"/>
      <c r="C15" s="85">
        <v>3280</v>
      </c>
      <c r="D15" s="85"/>
      <c r="E15" s="85">
        <v>50</v>
      </c>
      <c r="F15" s="85"/>
      <c r="G15" s="85">
        <v>1652</v>
      </c>
      <c r="H15" s="85"/>
      <c r="I15" s="85">
        <v>1437</v>
      </c>
      <c r="J15" s="85"/>
      <c r="K15" s="85">
        <v>83</v>
      </c>
      <c r="L15" s="85"/>
      <c r="M15" s="85">
        <v>28</v>
      </c>
      <c r="N15" s="85"/>
      <c r="O15" s="85">
        <v>30</v>
      </c>
      <c r="P15" s="45"/>
    </row>
    <row r="16" spans="1:16" s="33" customFormat="1" ht="16.5" customHeight="1">
      <c r="A16" s="86">
        <v>2000</v>
      </c>
      <c r="B16" s="94"/>
      <c r="C16" s="45">
        <v>3667</v>
      </c>
      <c r="D16" s="45"/>
      <c r="E16" s="45">
        <v>73</v>
      </c>
      <c r="F16" s="45"/>
      <c r="G16" s="45">
        <v>1606</v>
      </c>
      <c r="H16" s="45"/>
      <c r="I16" s="45">
        <v>1714</v>
      </c>
      <c r="J16" s="45"/>
      <c r="K16" s="45">
        <v>192</v>
      </c>
      <c r="L16" s="45"/>
      <c r="M16" s="45">
        <v>51</v>
      </c>
      <c r="N16" s="45"/>
      <c r="O16" s="45">
        <v>31</v>
      </c>
      <c r="P16" s="45"/>
    </row>
    <row r="17" spans="1:16" ht="16.5" customHeight="1">
      <c r="A17" s="86"/>
      <c r="B17" s="94"/>
      <c r="C17" s="46"/>
      <c r="D17" s="46"/>
      <c r="E17" s="45"/>
      <c r="F17" s="45"/>
      <c r="G17" s="45"/>
      <c r="H17" s="45"/>
      <c r="I17" s="45"/>
      <c r="J17" s="45"/>
      <c r="K17" s="46"/>
      <c r="L17" s="45"/>
      <c r="M17" s="45"/>
      <c r="N17" s="45"/>
      <c r="O17" s="45"/>
      <c r="P17" s="45"/>
    </row>
    <row r="18" spans="1:16" ht="16.5" customHeight="1">
      <c r="A18" s="95">
        <v>2000</v>
      </c>
      <c r="B18" s="92" t="s">
        <v>87</v>
      </c>
      <c r="C18" s="85">
        <v>310</v>
      </c>
      <c r="D18" s="85"/>
      <c r="E18" s="85">
        <v>8</v>
      </c>
      <c r="F18" s="85"/>
      <c r="G18" s="85">
        <v>138</v>
      </c>
      <c r="H18" s="85"/>
      <c r="I18" s="85">
        <v>137</v>
      </c>
      <c r="J18" s="85"/>
      <c r="K18" s="85">
        <v>20</v>
      </c>
      <c r="L18" s="85"/>
      <c r="M18" s="85">
        <v>4</v>
      </c>
      <c r="N18" s="36"/>
      <c r="O18" s="36">
        <v>3</v>
      </c>
      <c r="P18" s="45"/>
    </row>
    <row r="19" spans="1:16" ht="16.5" customHeight="1">
      <c r="A19" s="95"/>
      <c r="B19" s="92" t="s">
        <v>88</v>
      </c>
      <c r="C19" s="85">
        <v>256</v>
      </c>
      <c r="D19" s="85"/>
      <c r="E19" s="85">
        <v>8</v>
      </c>
      <c r="F19" s="85"/>
      <c r="G19" s="85">
        <v>122</v>
      </c>
      <c r="H19" s="85"/>
      <c r="I19" s="85">
        <v>114</v>
      </c>
      <c r="J19" s="85"/>
      <c r="K19" s="85">
        <v>6</v>
      </c>
      <c r="L19" s="85"/>
      <c r="M19" s="85">
        <v>3</v>
      </c>
      <c r="N19" s="36"/>
      <c r="O19" s="36">
        <v>3</v>
      </c>
      <c r="P19" s="45"/>
    </row>
    <row r="20" spans="1:16" ht="16.5" customHeight="1">
      <c r="A20" s="95"/>
      <c r="B20" s="88" t="s">
        <v>89</v>
      </c>
      <c r="C20" s="85">
        <v>347</v>
      </c>
      <c r="D20" s="85"/>
      <c r="E20" s="85">
        <v>10</v>
      </c>
      <c r="F20" s="85"/>
      <c r="G20" s="85">
        <v>139</v>
      </c>
      <c r="H20" s="85"/>
      <c r="I20" s="85">
        <v>178</v>
      </c>
      <c r="J20" s="85"/>
      <c r="K20" s="85">
        <v>15</v>
      </c>
      <c r="L20" s="85"/>
      <c r="M20" s="85">
        <v>4</v>
      </c>
      <c r="N20" s="36"/>
      <c r="O20" s="36">
        <v>1</v>
      </c>
      <c r="P20" s="45"/>
    </row>
    <row r="21" spans="1:16" ht="16.5" customHeight="1">
      <c r="A21" s="95"/>
      <c r="B21" s="88" t="s">
        <v>90</v>
      </c>
      <c r="C21" s="85">
        <v>340</v>
      </c>
      <c r="D21" s="85"/>
      <c r="E21" s="85">
        <v>7</v>
      </c>
      <c r="F21" s="85"/>
      <c r="G21" s="85">
        <v>120</v>
      </c>
      <c r="H21" s="85"/>
      <c r="I21" s="85">
        <v>194</v>
      </c>
      <c r="J21" s="85"/>
      <c r="K21" s="85">
        <v>14</v>
      </c>
      <c r="L21" s="85"/>
      <c r="M21" s="85">
        <v>5</v>
      </c>
      <c r="N21" s="36"/>
      <c r="O21" s="85">
        <v>0</v>
      </c>
      <c r="P21" s="45"/>
    </row>
    <row r="22" spans="1:16" ht="16.5" customHeight="1">
      <c r="A22" s="95"/>
      <c r="B22" s="88" t="s">
        <v>91</v>
      </c>
      <c r="C22" s="85">
        <v>292</v>
      </c>
      <c r="D22" s="85"/>
      <c r="E22" s="85">
        <v>4</v>
      </c>
      <c r="F22" s="85"/>
      <c r="G22" s="85">
        <v>101</v>
      </c>
      <c r="H22" s="85"/>
      <c r="I22" s="85">
        <v>153</v>
      </c>
      <c r="J22" s="85"/>
      <c r="K22" s="85">
        <v>31</v>
      </c>
      <c r="L22" s="85"/>
      <c r="M22" s="85">
        <v>1</v>
      </c>
      <c r="N22" s="36"/>
      <c r="O22" s="36">
        <v>2</v>
      </c>
      <c r="P22" s="45"/>
    </row>
    <row r="23" spans="1:16" ht="16.5" customHeight="1">
      <c r="A23" s="95"/>
      <c r="B23" s="88" t="s">
        <v>80</v>
      </c>
      <c r="C23" s="85">
        <v>286</v>
      </c>
      <c r="D23" s="85"/>
      <c r="E23" s="85">
        <v>5</v>
      </c>
      <c r="F23" s="85"/>
      <c r="G23" s="85">
        <v>114</v>
      </c>
      <c r="H23" s="85"/>
      <c r="I23" s="85">
        <v>137</v>
      </c>
      <c r="J23" s="85"/>
      <c r="K23" s="85">
        <v>24</v>
      </c>
      <c r="L23" s="85"/>
      <c r="M23" s="85">
        <v>5</v>
      </c>
      <c r="N23" s="36"/>
      <c r="O23" s="36">
        <v>1</v>
      </c>
      <c r="P23" s="45"/>
    </row>
    <row r="24" spans="1:16" ht="16.5" customHeight="1">
      <c r="A24" s="95"/>
      <c r="B24" s="88" t="s">
        <v>81</v>
      </c>
      <c r="C24" s="85">
        <v>394</v>
      </c>
      <c r="D24" s="85"/>
      <c r="E24" s="85">
        <v>4</v>
      </c>
      <c r="F24" s="85"/>
      <c r="G24" s="85">
        <v>169</v>
      </c>
      <c r="H24" s="85"/>
      <c r="I24" s="85">
        <v>197</v>
      </c>
      <c r="J24" s="85"/>
      <c r="K24" s="85">
        <v>21</v>
      </c>
      <c r="L24" s="85"/>
      <c r="M24" s="85">
        <v>1</v>
      </c>
      <c r="N24" s="36"/>
      <c r="O24" s="36">
        <v>2</v>
      </c>
      <c r="P24" s="45"/>
    </row>
    <row r="25" spans="1:16" ht="16.5" customHeight="1">
      <c r="A25" s="95"/>
      <c r="B25" s="88" t="s">
        <v>82</v>
      </c>
      <c r="C25" s="85">
        <v>308</v>
      </c>
      <c r="D25" s="85"/>
      <c r="E25" s="85">
        <v>5</v>
      </c>
      <c r="F25" s="85"/>
      <c r="G25" s="85">
        <v>140</v>
      </c>
      <c r="H25" s="85"/>
      <c r="I25" s="85">
        <v>125</v>
      </c>
      <c r="J25" s="85"/>
      <c r="K25" s="85">
        <v>25</v>
      </c>
      <c r="L25" s="85"/>
      <c r="M25" s="85">
        <v>5</v>
      </c>
      <c r="N25" s="36"/>
      <c r="O25" s="36">
        <v>8</v>
      </c>
      <c r="P25" s="45"/>
    </row>
    <row r="26" spans="1:16" ht="16.5" customHeight="1">
      <c r="A26" s="86"/>
      <c r="B26" s="92"/>
      <c r="C26" s="85"/>
      <c r="D26" s="85"/>
      <c r="E26" s="85"/>
      <c r="F26" s="85"/>
      <c r="G26" s="85"/>
      <c r="H26" s="85"/>
      <c r="I26" s="85"/>
      <c r="J26" s="85"/>
      <c r="K26" s="85"/>
      <c r="L26" s="85"/>
      <c r="M26" s="85"/>
      <c r="N26" s="45"/>
      <c r="O26" s="45"/>
      <c r="P26" s="45"/>
    </row>
    <row r="27" spans="1:16" ht="16.5" customHeight="1">
      <c r="A27" s="95">
        <v>2001</v>
      </c>
      <c r="B27" s="91" t="s">
        <v>83</v>
      </c>
      <c r="C27" s="85">
        <v>452</v>
      </c>
      <c r="D27" s="36"/>
      <c r="E27" s="36">
        <v>4</v>
      </c>
      <c r="F27" s="36"/>
      <c r="G27" s="36">
        <v>203</v>
      </c>
      <c r="H27" s="36"/>
      <c r="I27" s="36">
        <v>212</v>
      </c>
      <c r="J27" s="36"/>
      <c r="K27" s="36">
        <v>25</v>
      </c>
      <c r="L27" s="36"/>
      <c r="M27" s="36">
        <v>5</v>
      </c>
      <c r="N27" s="36"/>
      <c r="O27" s="36">
        <v>3</v>
      </c>
      <c r="P27" s="45"/>
    </row>
    <row r="28" spans="1:16" ht="16.5" customHeight="1">
      <c r="A28" s="95"/>
      <c r="B28" s="92" t="s">
        <v>84</v>
      </c>
      <c r="C28" s="85">
        <f>SUM(E28:O28)</f>
        <v>393</v>
      </c>
      <c r="D28" s="85"/>
      <c r="E28" s="85">
        <v>6</v>
      </c>
      <c r="F28" s="85"/>
      <c r="G28" s="85">
        <v>165</v>
      </c>
      <c r="H28" s="85"/>
      <c r="I28" s="85">
        <v>185</v>
      </c>
      <c r="J28" s="85"/>
      <c r="K28" s="85">
        <v>31</v>
      </c>
      <c r="L28" s="85"/>
      <c r="M28" s="85">
        <v>5</v>
      </c>
      <c r="N28" s="36"/>
      <c r="O28" s="85">
        <v>1</v>
      </c>
      <c r="P28" s="45"/>
    </row>
    <row r="29" spans="1:16" ht="16.5" customHeight="1">
      <c r="A29" s="95"/>
      <c r="B29" s="92" t="s">
        <v>85</v>
      </c>
      <c r="C29" s="85">
        <f>SUM(E29:O29)</f>
        <v>381</v>
      </c>
      <c r="D29" s="85"/>
      <c r="E29" s="85">
        <v>13</v>
      </c>
      <c r="F29" s="85"/>
      <c r="G29" s="85">
        <v>155</v>
      </c>
      <c r="H29" s="85"/>
      <c r="I29" s="85">
        <v>169</v>
      </c>
      <c r="J29" s="85"/>
      <c r="K29" s="85">
        <v>37</v>
      </c>
      <c r="L29" s="85"/>
      <c r="M29" s="85">
        <v>3</v>
      </c>
      <c r="N29" s="36"/>
      <c r="O29" s="85">
        <v>4</v>
      </c>
      <c r="P29" s="45"/>
    </row>
    <row r="30" spans="1:16" ht="16.5" customHeight="1">
      <c r="A30" s="95"/>
      <c r="B30" s="92" t="s">
        <v>86</v>
      </c>
      <c r="C30" s="85">
        <f>SUM(E30:O30)</f>
        <v>277</v>
      </c>
      <c r="D30" s="85"/>
      <c r="E30" s="85">
        <v>3</v>
      </c>
      <c r="F30" s="85"/>
      <c r="G30" s="85">
        <v>112</v>
      </c>
      <c r="H30" s="85"/>
      <c r="I30" s="85">
        <v>141</v>
      </c>
      <c r="J30" s="85"/>
      <c r="K30" s="85">
        <v>17</v>
      </c>
      <c r="L30" s="85"/>
      <c r="M30" s="85">
        <v>4</v>
      </c>
      <c r="N30" s="36"/>
      <c r="O30" s="35">
        <v>0</v>
      </c>
      <c r="P30" s="45"/>
    </row>
    <row r="31" spans="1:16" ht="16.5" customHeight="1">
      <c r="A31" s="95"/>
      <c r="B31" s="92" t="s">
        <v>87</v>
      </c>
      <c r="C31" s="85">
        <f>SUM(E31:O31)</f>
        <v>364</v>
      </c>
      <c r="D31" s="85"/>
      <c r="E31" s="85">
        <v>6</v>
      </c>
      <c r="F31" s="85"/>
      <c r="G31" s="85">
        <v>149</v>
      </c>
      <c r="H31" s="85"/>
      <c r="I31" s="85">
        <v>169</v>
      </c>
      <c r="J31" s="85"/>
      <c r="K31" s="85">
        <v>27</v>
      </c>
      <c r="L31" s="85"/>
      <c r="M31" s="85">
        <v>7</v>
      </c>
      <c r="N31" s="36"/>
      <c r="O31" s="36">
        <v>6</v>
      </c>
      <c r="P31" s="45"/>
    </row>
    <row r="32" spans="1:16" ht="16.5" customHeight="1">
      <c r="A32" s="86"/>
      <c r="B32" s="92" t="s">
        <v>92</v>
      </c>
      <c r="C32" s="85">
        <f>SUM(C27:C31)</f>
        <v>1867</v>
      </c>
      <c r="D32" s="85"/>
      <c r="E32" s="85">
        <f>SUM(E27:E31)</f>
        <v>32</v>
      </c>
      <c r="F32" s="85"/>
      <c r="G32" s="85">
        <f>SUM(G27:G31)</f>
        <v>784</v>
      </c>
      <c r="H32" s="85"/>
      <c r="I32" s="85">
        <f>SUM(I27:I31)</f>
        <v>876</v>
      </c>
      <c r="J32" s="85"/>
      <c r="K32" s="85">
        <f>SUM(K27:K31)</f>
        <v>137</v>
      </c>
      <c r="L32" s="85"/>
      <c r="M32" s="85">
        <f>SUM(M27:M31)</f>
        <v>24</v>
      </c>
      <c r="N32" s="85"/>
      <c r="O32" s="85">
        <f>SUM(O27:O31)</f>
        <v>14</v>
      </c>
      <c r="P32" s="45"/>
    </row>
    <row r="33" spans="1:16" ht="16.5" customHeight="1">
      <c r="A33" s="86"/>
      <c r="B33" s="92"/>
      <c r="C33" s="85"/>
      <c r="D33" s="85"/>
      <c r="E33" s="85"/>
      <c r="F33" s="85"/>
      <c r="G33" s="85"/>
      <c r="H33" s="85"/>
      <c r="I33" s="85"/>
      <c r="J33" s="85"/>
      <c r="K33" s="85"/>
      <c r="L33" s="85"/>
      <c r="M33" s="85"/>
      <c r="N33" s="85"/>
      <c r="O33" s="85"/>
      <c r="P33" s="85"/>
    </row>
    <row r="34" spans="1:16" ht="16.5" customHeight="1">
      <c r="A34" s="82"/>
      <c r="B34" s="47"/>
      <c r="C34" s="85"/>
      <c r="D34" s="85"/>
      <c r="E34" s="85"/>
      <c r="F34" s="85"/>
      <c r="G34" s="85"/>
      <c r="H34" s="85"/>
      <c r="I34" s="85"/>
      <c r="J34" s="85"/>
      <c r="K34" s="85"/>
      <c r="L34" s="85"/>
      <c r="M34" s="85"/>
      <c r="N34" s="46"/>
      <c r="O34" s="50"/>
      <c r="P34" s="50"/>
    </row>
    <row r="35" spans="1:16" ht="16.5" customHeight="1">
      <c r="A35" s="757" t="s">
        <v>70</v>
      </c>
      <c r="B35" s="774"/>
      <c r="C35" s="772" t="s">
        <v>93</v>
      </c>
      <c r="D35" s="741"/>
      <c r="E35" s="741"/>
      <c r="F35" s="741"/>
      <c r="G35" s="741"/>
      <c r="H35" s="741"/>
      <c r="I35" s="741"/>
      <c r="J35" s="741"/>
      <c r="K35" s="741"/>
      <c r="L35" s="741"/>
      <c r="M35" s="741"/>
      <c r="N35" s="741"/>
      <c r="O35" s="779" t="s">
        <v>94</v>
      </c>
      <c r="P35" s="780"/>
    </row>
    <row r="36" spans="1:16" ht="16.5" customHeight="1">
      <c r="A36" s="775"/>
      <c r="B36" s="776"/>
      <c r="C36" s="660" t="s">
        <v>72</v>
      </c>
      <c r="D36" s="659"/>
      <c r="E36" s="781" t="s">
        <v>95</v>
      </c>
      <c r="F36" s="782"/>
      <c r="G36" s="785" t="s">
        <v>96</v>
      </c>
      <c r="H36" s="782"/>
      <c r="I36" s="785" t="s">
        <v>97</v>
      </c>
      <c r="J36" s="782"/>
      <c r="K36" s="785" t="s">
        <v>98</v>
      </c>
      <c r="L36" s="782"/>
      <c r="M36" s="781" t="s">
        <v>99</v>
      </c>
      <c r="N36" s="782"/>
      <c r="O36" s="666" t="s">
        <v>100</v>
      </c>
      <c r="P36" s="659"/>
    </row>
    <row r="37" spans="1:16" ht="16.5" customHeight="1">
      <c r="A37" s="777"/>
      <c r="B37" s="778"/>
      <c r="C37" s="666" t="s">
        <v>79</v>
      </c>
      <c r="D37" s="659"/>
      <c r="E37" s="783"/>
      <c r="F37" s="784"/>
      <c r="G37" s="783"/>
      <c r="H37" s="784"/>
      <c r="I37" s="783"/>
      <c r="J37" s="784"/>
      <c r="K37" s="783"/>
      <c r="L37" s="784"/>
      <c r="M37" s="783"/>
      <c r="N37" s="784"/>
      <c r="O37" s="666" t="s">
        <v>101</v>
      </c>
      <c r="P37" s="659"/>
    </row>
    <row r="38" spans="1:16" ht="16.5" customHeight="1">
      <c r="A38" s="770">
        <v>1</v>
      </c>
      <c r="B38" s="771"/>
      <c r="C38" s="772">
        <v>9</v>
      </c>
      <c r="D38" s="773"/>
      <c r="E38" s="772">
        <v>10</v>
      </c>
      <c r="F38" s="773"/>
      <c r="G38" s="772">
        <v>11</v>
      </c>
      <c r="H38" s="773"/>
      <c r="I38" s="772">
        <v>12</v>
      </c>
      <c r="J38" s="773"/>
      <c r="K38" s="772">
        <v>13</v>
      </c>
      <c r="L38" s="773"/>
      <c r="M38" s="772">
        <v>14</v>
      </c>
      <c r="N38" s="773"/>
      <c r="O38" s="772">
        <v>15</v>
      </c>
      <c r="P38" s="773"/>
    </row>
    <row r="39" spans="1:16" ht="16.5" customHeight="1">
      <c r="A39" s="82"/>
      <c r="B39" s="45"/>
      <c r="C39" s="33"/>
      <c r="D39" s="33"/>
      <c r="E39" s="33"/>
      <c r="F39" s="33"/>
      <c r="G39" s="33"/>
      <c r="H39" s="33"/>
      <c r="I39" s="33"/>
      <c r="J39" s="33"/>
      <c r="K39" s="33"/>
      <c r="L39" s="33"/>
      <c r="M39" s="33"/>
      <c r="N39" s="33"/>
      <c r="O39" s="33"/>
      <c r="P39" s="33"/>
    </row>
    <row r="40" spans="1:15" s="33" customFormat="1" ht="16.5" customHeight="1">
      <c r="A40" s="82">
        <v>1999</v>
      </c>
      <c r="B40" s="64"/>
      <c r="C40" s="34">
        <v>1908</v>
      </c>
      <c r="D40" s="34"/>
      <c r="E40" s="34">
        <v>1523</v>
      </c>
      <c r="F40" s="34"/>
      <c r="G40" s="89">
        <v>318</v>
      </c>
      <c r="H40" s="96"/>
      <c r="I40" s="34">
        <v>1</v>
      </c>
      <c r="J40" s="96"/>
      <c r="K40" s="34">
        <v>52</v>
      </c>
      <c r="L40" s="34"/>
      <c r="M40" s="34">
        <v>14</v>
      </c>
      <c r="N40" s="34"/>
      <c r="O40" s="89">
        <v>3126</v>
      </c>
    </row>
    <row r="41" spans="1:15" s="33" customFormat="1" ht="16.5" customHeight="1">
      <c r="A41" s="86">
        <v>2000</v>
      </c>
      <c r="B41" s="94"/>
      <c r="C41" s="33">
        <v>1688</v>
      </c>
      <c r="E41" s="33">
        <v>1407</v>
      </c>
      <c r="G41" s="33">
        <v>263</v>
      </c>
      <c r="I41" s="35">
        <v>0</v>
      </c>
      <c r="K41" s="33">
        <v>11</v>
      </c>
      <c r="M41" s="33">
        <v>7</v>
      </c>
      <c r="O41" s="33">
        <v>1920</v>
      </c>
    </row>
    <row r="42" spans="1:16" ht="16.5" customHeight="1">
      <c r="A42" s="86"/>
      <c r="B42" s="45"/>
      <c r="C42" s="33"/>
      <c r="D42" s="33"/>
      <c r="I42" s="33"/>
      <c r="J42" s="33"/>
      <c r="K42" s="33"/>
      <c r="L42" s="33"/>
      <c r="M42" s="33"/>
      <c r="N42" s="33"/>
      <c r="O42" s="33"/>
      <c r="P42" s="33"/>
    </row>
    <row r="43" spans="1:16" ht="16.5" customHeight="1">
      <c r="A43" s="95">
        <v>2000</v>
      </c>
      <c r="B43" s="92" t="s">
        <v>87</v>
      </c>
      <c r="C43" s="35">
        <v>90</v>
      </c>
      <c r="D43" s="35"/>
      <c r="E43" s="35">
        <v>72</v>
      </c>
      <c r="F43" s="35"/>
      <c r="G43" s="35">
        <v>16</v>
      </c>
      <c r="H43" s="35"/>
      <c r="I43" s="35">
        <v>0</v>
      </c>
      <c r="J43" s="35"/>
      <c r="K43" s="35">
        <v>2</v>
      </c>
      <c r="L43" s="35"/>
      <c r="M43" s="35">
        <v>0</v>
      </c>
      <c r="N43" s="35"/>
      <c r="O43" s="35">
        <v>160</v>
      </c>
      <c r="P43" s="33"/>
    </row>
    <row r="44" spans="1:16" ht="16.5" customHeight="1">
      <c r="A44" s="95"/>
      <c r="B44" s="92" t="s">
        <v>88</v>
      </c>
      <c r="C44" s="35">
        <v>112</v>
      </c>
      <c r="D44" s="35"/>
      <c r="E44" s="35">
        <v>94</v>
      </c>
      <c r="F44" s="35"/>
      <c r="G44" s="35">
        <v>18</v>
      </c>
      <c r="H44" s="35"/>
      <c r="I44" s="35">
        <v>0</v>
      </c>
      <c r="J44" s="35"/>
      <c r="K44" s="35">
        <v>0</v>
      </c>
      <c r="L44" s="35"/>
      <c r="M44" s="35">
        <v>0</v>
      </c>
      <c r="N44" s="35"/>
      <c r="O44" s="35">
        <v>151</v>
      </c>
      <c r="P44" s="33"/>
    </row>
    <row r="45" spans="1:16" ht="16.5" customHeight="1">
      <c r="A45" s="95"/>
      <c r="B45" s="88" t="s">
        <v>89</v>
      </c>
      <c r="C45" s="35">
        <v>135</v>
      </c>
      <c r="D45" s="35"/>
      <c r="E45" s="35">
        <v>116</v>
      </c>
      <c r="F45" s="35"/>
      <c r="G45" s="35">
        <v>15</v>
      </c>
      <c r="H45" s="35"/>
      <c r="I45" s="35">
        <v>0</v>
      </c>
      <c r="J45" s="35"/>
      <c r="K45" s="35">
        <v>4</v>
      </c>
      <c r="L45" s="35"/>
      <c r="M45" s="35">
        <v>0</v>
      </c>
      <c r="N45" s="35"/>
      <c r="O45" s="35">
        <v>142</v>
      </c>
      <c r="P45" s="33"/>
    </row>
    <row r="46" spans="1:16" ht="16.5" customHeight="1">
      <c r="A46" s="95"/>
      <c r="B46" s="88" t="s">
        <v>90</v>
      </c>
      <c r="C46" s="35">
        <v>150</v>
      </c>
      <c r="D46" s="35"/>
      <c r="E46" s="35">
        <v>130</v>
      </c>
      <c r="F46" s="35"/>
      <c r="G46" s="35">
        <v>18</v>
      </c>
      <c r="H46" s="35"/>
      <c r="I46" s="35">
        <v>0</v>
      </c>
      <c r="J46" s="35"/>
      <c r="K46" s="35">
        <v>1</v>
      </c>
      <c r="L46" s="35"/>
      <c r="M46" s="35">
        <v>1</v>
      </c>
      <c r="N46" s="35"/>
      <c r="O46" s="35">
        <v>162</v>
      </c>
      <c r="P46" s="33"/>
    </row>
    <row r="47" spans="1:16" ht="16.5" customHeight="1">
      <c r="A47" s="95"/>
      <c r="B47" s="88" t="s">
        <v>91</v>
      </c>
      <c r="C47" s="35">
        <v>158</v>
      </c>
      <c r="D47" s="35"/>
      <c r="E47" s="35">
        <v>137</v>
      </c>
      <c r="F47" s="35"/>
      <c r="G47" s="35">
        <v>20</v>
      </c>
      <c r="H47" s="35"/>
      <c r="I47" s="35">
        <v>0</v>
      </c>
      <c r="J47" s="35"/>
      <c r="K47" s="35">
        <v>0</v>
      </c>
      <c r="L47" s="35"/>
      <c r="M47" s="35">
        <v>1</v>
      </c>
      <c r="N47" s="35"/>
      <c r="O47" s="35">
        <v>182</v>
      </c>
      <c r="P47" s="33"/>
    </row>
    <row r="48" spans="1:16" ht="16.5" customHeight="1">
      <c r="A48" s="95"/>
      <c r="B48" s="88" t="s">
        <v>80</v>
      </c>
      <c r="C48" s="35">
        <v>169</v>
      </c>
      <c r="D48" s="35"/>
      <c r="E48" s="35">
        <v>155</v>
      </c>
      <c r="F48" s="35"/>
      <c r="G48" s="35">
        <v>13</v>
      </c>
      <c r="H48" s="35"/>
      <c r="I48" s="35">
        <v>0</v>
      </c>
      <c r="J48" s="35"/>
      <c r="K48" s="35">
        <v>0</v>
      </c>
      <c r="L48" s="35"/>
      <c r="M48" s="35">
        <v>1</v>
      </c>
      <c r="N48" s="35"/>
      <c r="O48" s="35">
        <v>156</v>
      </c>
      <c r="P48" s="33"/>
    </row>
    <row r="49" spans="1:16" ht="16.5" customHeight="1">
      <c r="A49" s="95"/>
      <c r="B49" s="88" t="s">
        <v>81</v>
      </c>
      <c r="C49" s="35">
        <v>184</v>
      </c>
      <c r="D49" s="35"/>
      <c r="E49" s="35">
        <v>148</v>
      </c>
      <c r="F49" s="35"/>
      <c r="G49" s="35">
        <v>34</v>
      </c>
      <c r="H49" s="35"/>
      <c r="I49" s="35">
        <v>0</v>
      </c>
      <c r="J49" s="35"/>
      <c r="K49" s="35">
        <v>1</v>
      </c>
      <c r="L49" s="35"/>
      <c r="M49" s="35">
        <v>1</v>
      </c>
      <c r="N49" s="35"/>
      <c r="O49" s="35">
        <v>176</v>
      </c>
      <c r="P49" s="33"/>
    </row>
    <row r="50" spans="1:16" ht="16.5" customHeight="1">
      <c r="A50" s="95"/>
      <c r="B50" s="88" t="s">
        <v>82</v>
      </c>
      <c r="C50" s="35">
        <v>145</v>
      </c>
      <c r="D50" s="35"/>
      <c r="E50" s="35">
        <v>123</v>
      </c>
      <c r="F50" s="35"/>
      <c r="G50" s="35">
        <v>22</v>
      </c>
      <c r="H50" s="35"/>
      <c r="I50" s="35">
        <v>0</v>
      </c>
      <c r="J50" s="35"/>
      <c r="K50" s="35">
        <v>0</v>
      </c>
      <c r="L50" s="35"/>
      <c r="M50" s="35">
        <v>0</v>
      </c>
      <c r="N50" s="35"/>
      <c r="O50" s="35">
        <v>162</v>
      </c>
      <c r="P50" s="33"/>
    </row>
    <row r="51" spans="1:15" s="45" customFormat="1" ht="16.5" customHeight="1">
      <c r="A51" s="86"/>
      <c r="B51" s="41"/>
      <c r="C51" s="85"/>
      <c r="D51" s="85"/>
      <c r="E51" s="85"/>
      <c r="F51" s="85"/>
      <c r="G51" s="85"/>
      <c r="H51" s="85"/>
      <c r="I51" s="85"/>
      <c r="J51" s="85"/>
      <c r="K51" s="85"/>
      <c r="L51" s="85"/>
      <c r="M51" s="85"/>
      <c r="N51" s="85"/>
      <c r="O51" s="85"/>
    </row>
    <row r="52" spans="1:16" s="46" customFormat="1" ht="16.5" customHeight="1">
      <c r="A52" s="95">
        <v>2001</v>
      </c>
      <c r="B52" s="91" t="s">
        <v>83</v>
      </c>
      <c r="C52" s="35">
        <v>203</v>
      </c>
      <c r="D52" s="45"/>
      <c r="E52" s="45">
        <v>181</v>
      </c>
      <c r="F52" s="45"/>
      <c r="G52" s="45">
        <v>19</v>
      </c>
      <c r="H52" s="45"/>
      <c r="I52" s="85">
        <v>0</v>
      </c>
      <c r="J52" s="45"/>
      <c r="K52" s="45">
        <v>1</v>
      </c>
      <c r="L52" s="45"/>
      <c r="M52" s="85">
        <v>2</v>
      </c>
      <c r="N52" s="45"/>
      <c r="O52" s="45">
        <v>156</v>
      </c>
      <c r="P52" s="45"/>
    </row>
    <row r="53" spans="1:16" ht="16.5" customHeight="1">
      <c r="A53" s="95"/>
      <c r="B53" s="92" t="s">
        <v>84</v>
      </c>
      <c r="C53" s="35">
        <f>SUM(E53:M53)</f>
        <v>207</v>
      </c>
      <c r="D53" s="35"/>
      <c r="E53" s="35">
        <v>185</v>
      </c>
      <c r="F53" s="35"/>
      <c r="G53" s="35">
        <v>19</v>
      </c>
      <c r="H53" s="35"/>
      <c r="I53" s="35">
        <v>0</v>
      </c>
      <c r="J53" s="35"/>
      <c r="K53" s="35">
        <v>0</v>
      </c>
      <c r="L53" s="35"/>
      <c r="M53" s="35">
        <v>3</v>
      </c>
      <c r="N53" s="35"/>
      <c r="O53" s="35">
        <v>196</v>
      </c>
      <c r="P53" s="33"/>
    </row>
    <row r="54" spans="1:16" ht="16.5" customHeight="1">
      <c r="A54" s="95"/>
      <c r="B54" s="92" t="s">
        <v>85</v>
      </c>
      <c r="C54" s="35">
        <f>SUM(E54:M54)</f>
        <v>204</v>
      </c>
      <c r="D54" s="35"/>
      <c r="E54" s="35">
        <v>187</v>
      </c>
      <c r="F54" s="35"/>
      <c r="G54" s="35">
        <v>15</v>
      </c>
      <c r="H54" s="35"/>
      <c r="I54" s="35">
        <v>0</v>
      </c>
      <c r="J54" s="35"/>
      <c r="K54" s="35">
        <v>2</v>
      </c>
      <c r="L54" s="35"/>
      <c r="M54" s="35">
        <v>0</v>
      </c>
      <c r="N54" s="35"/>
      <c r="O54" s="35">
        <v>230</v>
      </c>
      <c r="P54" s="33"/>
    </row>
    <row r="55" spans="1:16" ht="16.5" customHeight="1">
      <c r="A55" s="95"/>
      <c r="B55" s="92" t="s">
        <v>86</v>
      </c>
      <c r="C55" s="35">
        <f>SUM(E55:M55)</f>
        <v>123</v>
      </c>
      <c r="D55" s="35"/>
      <c r="E55" s="35">
        <v>114</v>
      </c>
      <c r="F55" s="35"/>
      <c r="G55" s="35">
        <v>8</v>
      </c>
      <c r="H55" s="35"/>
      <c r="I55" s="35">
        <v>0</v>
      </c>
      <c r="J55" s="35"/>
      <c r="K55" s="35">
        <v>1</v>
      </c>
      <c r="L55" s="35"/>
      <c r="M55" s="35">
        <v>0</v>
      </c>
      <c r="N55" s="35"/>
      <c r="O55" s="35">
        <v>173</v>
      </c>
      <c r="P55" s="33"/>
    </row>
    <row r="56" spans="1:16" ht="16.5" customHeight="1">
      <c r="A56" s="95"/>
      <c r="B56" s="92" t="s">
        <v>87</v>
      </c>
      <c r="C56" s="35">
        <f>SUM(E56:M56)</f>
        <v>197</v>
      </c>
      <c r="D56" s="35"/>
      <c r="E56" s="35">
        <v>181</v>
      </c>
      <c r="F56" s="35"/>
      <c r="G56" s="35">
        <v>12</v>
      </c>
      <c r="H56" s="35"/>
      <c r="I56" s="35">
        <v>0</v>
      </c>
      <c r="J56" s="35"/>
      <c r="K56" s="35">
        <v>3</v>
      </c>
      <c r="L56" s="35"/>
      <c r="M56" s="35">
        <v>1</v>
      </c>
      <c r="N56" s="35"/>
      <c r="O56" s="35">
        <v>202</v>
      </c>
      <c r="P56" s="33"/>
    </row>
    <row r="57" spans="1:16" ht="16.5" customHeight="1">
      <c r="A57" s="86"/>
      <c r="B57" s="92" t="s">
        <v>92</v>
      </c>
      <c r="C57" s="35">
        <f>SUM(C52:C56)</f>
        <v>934</v>
      </c>
      <c r="D57" s="35"/>
      <c r="E57" s="35">
        <f>SUM(E52:E56)</f>
        <v>848</v>
      </c>
      <c r="F57" s="35"/>
      <c r="G57" s="35">
        <f>SUM(G52:G56)</f>
        <v>73</v>
      </c>
      <c r="H57" s="35"/>
      <c r="I57" s="35">
        <f>SUM(I52:I56)</f>
        <v>0</v>
      </c>
      <c r="J57" s="35"/>
      <c r="K57" s="35">
        <f>SUM(K52:K56)</f>
        <v>7</v>
      </c>
      <c r="L57" s="35"/>
      <c r="M57" s="35">
        <f>SUM(M52:M56)</f>
        <v>6</v>
      </c>
      <c r="N57" s="35"/>
      <c r="O57" s="35">
        <f>SUM(O52:O56)</f>
        <v>957</v>
      </c>
      <c r="P57" s="35"/>
    </row>
    <row r="58" spans="1:16" s="33" customFormat="1" ht="16.5" customHeight="1">
      <c r="A58" s="97"/>
      <c r="B58" s="98"/>
      <c r="C58" s="99"/>
      <c r="D58" s="99"/>
      <c r="E58" s="99"/>
      <c r="F58" s="99"/>
      <c r="G58" s="99"/>
      <c r="H58" s="99"/>
      <c r="I58" s="99"/>
      <c r="J58" s="99"/>
      <c r="K58" s="99"/>
      <c r="L58" s="99"/>
      <c r="M58" s="99"/>
      <c r="N58" s="99"/>
      <c r="O58" s="99"/>
      <c r="P58" s="51"/>
    </row>
    <row r="59" spans="1:16" s="33" customFormat="1" ht="6.75" customHeight="1">
      <c r="A59" s="90"/>
      <c r="C59" s="45"/>
      <c r="D59" s="45"/>
      <c r="E59" s="45"/>
      <c r="F59" s="45"/>
      <c r="G59" s="45"/>
      <c r="H59" s="45"/>
      <c r="I59" s="45"/>
      <c r="J59" s="45"/>
      <c r="K59" s="45"/>
      <c r="L59" s="45"/>
      <c r="M59" s="45"/>
      <c r="N59" s="45"/>
      <c r="O59" s="45"/>
      <c r="P59" s="45"/>
    </row>
    <row r="60" spans="1:16" s="33" customFormat="1" ht="15" customHeight="1">
      <c r="A60" s="35">
        <v>0</v>
      </c>
      <c r="B60" s="100" t="s">
        <v>102</v>
      </c>
      <c r="C60" s="45"/>
      <c r="D60" s="45"/>
      <c r="E60" s="45"/>
      <c r="F60" s="45"/>
      <c r="G60" s="45"/>
      <c r="H60" s="45"/>
      <c r="I60" s="45"/>
      <c r="J60" s="45"/>
      <c r="K60" s="45"/>
      <c r="L60" s="45"/>
      <c r="M60" s="45"/>
      <c r="N60" s="45"/>
      <c r="O60" s="45"/>
      <c r="P60" s="45"/>
    </row>
    <row r="61" spans="1:16" s="33" customFormat="1" ht="15" customHeight="1">
      <c r="A61" s="101"/>
      <c r="B61" s="16" t="s">
        <v>103</v>
      </c>
      <c r="C61" s="45"/>
      <c r="D61" s="45"/>
      <c r="E61" s="45"/>
      <c r="F61" s="45"/>
      <c r="G61" s="45"/>
      <c r="H61" s="45"/>
      <c r="I61" s="45"/>
      <c r="J61" s="45"/>
      <c r="K61" s="45"/>
      <c r="L61" s="45"/>
      <c r="M61" s="45"/>
      <c r="N61" s="45"/>
      <c r="O61" s="45"/>
      <c r="P61" s="45"/>
    </row>
    <row r="62" spans="1:16" s="33" customFormat="1" ht="16.5" customHeight="1">
      <c r="A62" s="86"/>
      <c r="B62" s="92"/>
      <c r="C62" s="45"/>
      <c r="D62" s="45"/>
      <c r="E62" s="45"/>
      <c r="F62" s="45"/>
      <c r="G62" s="45"/>
      <c r="H62" s="45"/>
      <c r="I62" s="45"/>
      <c r="J62" s="45"/>
      <c r="K62" s="45"/>
      <c r="L62" s="45"/>
      <c r="M62" s="45"/>
      <c r="N62" s="45"/>
      <c r="O62" s="45"/>
      <c r="P62" s="45"/>
    </row>
    <row r="63" spans="1:16" ht="16.5" customHeight="1">
      <c r="A63" s="86"/>
      <c r="B63" s="92"/>
      <c r="C63" s="46"/>
      <c r="D63" s="46"/>
      <c r="E63" s="46"/>
      <c r="F63" s="46"/>
      <c r="G63" s="45"/>
      <c r="H63" s="45"/>
      <c r="I63" s="45"/>
      <c r="J63" s="45"/>
      <c r="K63" s="45"/>
      <c r="L63" s="45"/>
      <c r="M63" s="45"/>
      <c r="N63" s="45"/>
      <c r="O63" s="45"/>
      <c r="P63" s="45"/>
    </row>
    <row r="64" spans="1:16" ht="16.5" customHeight="1">
      <c r="A64" s="86"/>
      <c r="B64" s="92"/>
      <c r="C64" s="46"/>
      <c r="D64" s="46"/>
      <c r="E64" s="46"/>
      <c r="F64" s="46"/>
      <c r="G64" s="45"/>
      <c r="H64" s="45"/>
      <c r="I64" s="45"/>
      <c r="J64" s="45"/>
      <c r="K64" s="45"/>
      <c r="L64" s="45"/>
      <c r="M64" s="45"/>
      <c r="N64" s="45"/>
      <c r="O64" s="45"/>
      <c r="P64" s="45"/>
    </row>
  </sheetData>
  <mergeCells count="40">
    <mergeCell ref="I38:J38"/>
    <mergeCell ref="K38:L38"/>
    <mergeCell ref="M38:N38"/>
    <mergeCell ref="O38:P38"/>
    <mergeCell ref="A38:B38"/>
    <mergeCell ref="C38:D38"/>
    <mergeCell ref="E38:F38"/>
    <mergeCell ref="G38:H38"/>
    <mergeCell ref="O35:P35"/>
    <mergeCell ref="C36:D36"/>
    <mergeCell ref="E36:F37"/>
    <mergeCell ref="G36:H37"/>
    <mergeCell ref="I36:J37"/>
    <mergeCell ref="K36:L37"/>
    <mergeCell ref="M36:N37"/>
    <mergeCell ref="O36:P36"/>
    <mergeCell ref="C37:D37"/>
    <mergeCell ref="O37:P37"/>
    <mergeCell ref="E14:F14"/>
    <mergeCell ref="M14:N14"/>
    <mergeCell ref="A35:B37"/>
    <mergeCell ref="C35:N35"/>
    <mergeCell ref="I13:J13"/>
    <mergeCell ref="K13:L13"/>
    <mergeCell ref="M13:N13"/>
    <mergeCell ref="O13:P13"/>
    <mergeCell ref="A13:B13"/>
    <mergeCell ref="C13:D13"/>
    <mergeCell ref="E13:F13"/>
    <mergeCell ref="G13:H13"/>
    <mergeCell ref="A10:B12"/>
    <mergeCell ref="C10:P10"/>
    <mergeCell ref="C11:D11"/>
    <mergeCell ref="E11:F12"/>
    <mergeCell ref="G11:H12"/>
    <mergeCell ref="I11:J12"/>
    <mergeCell ref="K11:L12"/>
    <mergeCell ref="M11:N12"/>
    <mergeCell ref="O11:P12"/>
    <mergeCell ref="C12:D12"/>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CL70"/>
  <sheetViews>
    <sheetView showGridLines="0" zoomScale="65" zoomScaleNormal="65" workbookViewId="0" topLeftCell="A1">
      <selection activeCell="A4" sqref="A4"/>
    </sheetView>
  </sheetViews>
  <sheetFormatPr defaultColWidth="9.00390625" defaultRowHeight="19.5" customHeight="1"/>
  <cols>
    <col min="1" max="1" width="6.75390625" style="128" customWidth="1"/>
    <col min="2" max="2" width="23.125" style="128" customWidth="1"/>
    <col min="3" max="4" width="1.625" style="128" customWidth="1"/>
    <col min="5" max="6" width="1.625" style="435" customWidth="1"/>
    <col min="7" max="7" width="1.625" style="436" customWidth="1"/>
    <col min="8" max="9" width="1.625" style="435" customWidth="1"/>
    <col min="10" max="10" width="1.625" style="436" customWidth="1"/>
    <col min="11" max="12" width="1.625" style="435" customWidth="1"/>
    <col min="13" max="13" width="1.625" style="436" customWidth="1"/>
    <col min="14" max="15" width="1.625" style="435" customWidth="1"/>
    <col min="16" max="16" width="1.625" style="436" customWidth="1"/>
    <col min="17" max="18" width="1.625" style="435" customWidth="1"/>
    <col min="19" max="19" width="1.625" style="436" customWidth="1"/>
    <col min="20" max="49" width="1.625" style="435" customWidth="1"/>
    <col min="50" max="50" width="2.625" style="435" customWidth="1"/>
    <col min="51" max="16384" width="1.625" style="435" customWidth="1"/>
  </cols>
  <sheetData>
    <row r="1" spans="1:19" s="426" customFormat="1" ht="19.5" customHeight="1">
      <c r="A1" s="209"/>
      <c r="B1" s="244"/>
      <c r="C1" s="244"/>
      <c r="D1" s="244"/>
      <c r="G1" s="427"/>
      <c r="J1" s="427"/>
      <c r="M1" s="427"/>
      <c r="P1" s="427"/>
      <c r="S1" s="427"/>
    </row>
    <row r="2" spans="1:90" s="426" customFormat="1" ht="27.75">
      <c r="A2" s="637" t="s">
        <v>433</v>
      </c>
      <c r="B2" s="244"/>
      <c r="C2" s="244"/>
      <c r="G2" s="427"/>
      <c r="J2" s="427"/>
      <c r="M2" s="427"/>
      <c r="P2" s="427"/>
      <c r="S2" s="427"/>
      <c r="CL2" s="625" t="s">
        <v>741</v>
      </c>
    </row>
    <row r="3" spans="1:90" s="426" customFormat="1" ht="19.5">
      <c r="A3" s="638" t="s">
        <v>434</v>
      </c>
      <c r="B3" s="431"/>
      <c r="C3" s="431"/>
      <c r="D3" s="430"/>
      <c r="E3" s="430"/>
      <c r="F3" s="430"/>
      <c r="G3" s="429"/>
      <c r="H3" s="430"/>
      <c r="I3" s="430"/>
      <c r="J3" s="429"/>
      <c r="K3" s="430"/>
      <c r="L3" s="428"/>
      <c r="M3" s="429"/>
      <c r="N3" s="430"/>
      <c r="O3" s="430"/>
      <c r="P3" s="429"/>
      <c r="Q3" s="430"/>
      <c r="R3" s="430"/>
      <c r="S3" s="429"/>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c r="BY3" s="430"/>
      <c r="BZ3" s="430"/>
      <c r="CA3" s="430"/>
      <c r="CB3" s="430"/>
      <c r="CC3" s="430"/>
      <c r="CD3" s="430"/>
      <c r="CE3" s="430"/>
      <c r="CF3" s="430"/>
      <c r="CG3" s="430"/>
      <c r="CH3" s="430"/>
      <c r="CI3" s="430"/>
      <c r="CJ3" s="430"/>
      <c r="CK3" s="430"/>
      <c r="CL3" s="626" t="s">
        <v>744</v>
      </c>
    </row>
    <row r="4" spans="1:10" s="426" customFormat="1" ht="19.5" customHeight="1">
      <c r="A4" s="209"/>
      <c r="B4" s="244"/>
      <c r="C4" s="244"/>
      <c r="G4" s="427"/>
      <c r="J4" s="427"/>
    </row>
    <row r="5" spans="1:19" s="426" customFormat="1" ht="6.75" customHeight="1">
      <c r="A5" s="209"/>
      <c r="B5" s="244"/>
      <c r="C5" s="244"/>
      <c r="D5" s="244"/>
      <c r="G5" s="427"/>
      <c r="J5" s="427"/>
      <c r="M5" s="427"/>
      <c r="P5" s="427"/>
      <c r="S5" s="427"/>
    </row>
    <row r="6" spans="1:19" s="426" customFormat="1" ht="19.5" customHeight="1">
      <c r="A6" s="209"/>
      <c r="B6" s="244"/>
      <c r="C6" s="244"/>
      <c r="D6" s="244"/>
      <c r="G6" s="427"/>
      <c r="J6" s="427"/>
      <c r="M6" s="427"/>
      <c r="P6" s="427"/>
      <c r="S6" s="427"/>
    </row>
    <row r="7" spans="1:19" s="426" customFormat="1" ht="19.5" customHeight="1">
      <c r="A7" s="244"/>
      <c r="B7" s="244"/>
      <c r="C7" s="244"/>
      <c r="D7" s="244"/>
      <c r="G7" s="427"/>
      <c r="J7" s="427"/>
      <c r="M7" s="427"/>
      <c r="P7" s="427"/>
      <c r="S7" s="427"/>
    </row>
    <row r="8" spans="1:19" s="433" customFormat="1" ht="21.75" customHeight="1">
      <c r="A8" s="432" t="s">
        <v>435</v>
      </c>
      <c r="B8" s="247" t="s">
        <v>580</v>
      </c>
      <c r="C8" s="337"/>
      <c r="D8" s="337"/>
      <c r="G8" s="434"/>
      <c r="J8" s="434"/>
      <c r="M8" s="434"/>
      <c r="P8" s="434"/>
      <c r="S8" s="434"/>
    </row>
    <row r="9" spans="1:19" s="433" customFormat="1" ht="21.75" customHeight="1">
      <c r="A9" s="339"/>
      <c r="B9" s="249" t="s">
        <v>581</v>
      </c>
      <c r="C9" s="337"/>
      <c r="D9" s="337"/>
      <c r="G9" s="434"/>
      <c r="J9" s="434"/>
      <c r="M9" s="434"/>
      <c r="P9" s="434"/>
      <c r="S9" s="434"/>
    </row>
    <row r="10" spans="1:90" ht="21.75" customHeight="1">
      <c r="A10" s="209"/>
      <c r="B10" s="114"/>
      <c r="C10" s="114"/>
      <c r="D10" s="114"/>
      <c r="CL10" s="437" t="s">
        <v>436</v>
      </c>
    </row>
    <row r="11" spans="1:90" s="426" customFormat="1" ht="21.75" customHeight="1">
      <c r="A11" s="794"/>
      <c r="B11" s="795"/>
      <c r="C11" s="800" t="s">
        <v>582</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1"/>
      <c r="AX11" s="801"/>
      <c r="AY11" s="801"/>
      <c r="AZ11" s="801"/>
      <c r="BA11" s="801"/>
      <c r="BB11" s="801"/>
      <c r="BC11" s="801"/>
      <c r="BD11" s="801"/>
      <c r="BE11" s="801"/>
      <c r="BF11" s="801"/>
      <c r="BG11" s="801"/>
      <c r="BH11" s="801"/>
      <c r="BI11" s="801"/>
      <c r="BJ11" s="801"/>
      <c r="BK11" s="801"/>
      <c r="BL11" s="801"/>
      <c r="BM11" s="801"/>
      <c r="BN11" s="801"/>
      <c r="BO11" s="801"/>
      <c r="BP11" s="801"/>
      <c r="BQ11" s="801"/>
      <c r="BR11" s="801"/>
      <c r="BS11" s="801"/>
      <c r="BT11" s="801"/>
      <c r="BU11" s="801"/>
      <c r="BV11" s="801"/>
      <c r="BW11" s="801"/>
      <c r="BX11" s="801"/>
      <c r="BY11" s="801"/>
      <c r="BZ11" s="801"/>
      <c r="CA11" s="801"/>
      <c r="CB11" s="801"/>
      <c r="CC11" s="801"/>
      <c r="CD11" s="801"/>
      <c r="CE11" s="801"/>
      <c r="CF11" s="801"/>
      <c r="CG11" s="801"/>
      <c r="CH11" s="801"/>
      <c r="CI11" s="801"/>
      <c r="CJ11" s="801"/>
      <c r="CK11" s="801"/>
      <c r="CL11" s="801"/>
    </row>
    <row r="12" spans="1:90" s="426" customFormat="1" ht="21.75" customHeight="1">
      <c r="A12" s="796" t="s">
        <v>437</v>
      </c>
      <c r="B12" s="797"/>
      <c r="C12" s="798" t="s">
        <v>438</v>
      </c>
      <c r="D12" s="799"/>
      <c r="E12" s="799"/>
      <c r="F12" s="799"/>
      <c r="G12" s="799"/>
      <c r="H12" s="799"/>
      <c r="I12" s="799"/>
      <c r="J12" s="799"/>
      <c r="K12" s="798" t="s">
        <v>439</v>
      </c>
      <c r="L12" s="799"/>
      <c r="M12" s="799"/>
      <c r="N12" s="799"/>
      <c r="O12" s="799"/>
      <c r="P12" s="799"/>
      <c r="Q12" s="799"/>
      <c r="R12" s="799"/>
      <c r="S12" s="798" t="s">
        <v>440</v>
      </c>
      <c r="T12" s="799"/>
      <c r="U12" s="799"/>
      <c r="V12" s="799"/>
      <c r="W12" s="799"/>
      <c r="X12" s="799"/>
      <c r="Y12" s="799"/>
      <c r="Z12" s="799"/>
      <c r="AA12" s="798" t="s">
        <v>441</v>
      </c>
      <c r="AB12" s="799"/>
      <c r="AC12" s="799"/>
      <c r="AD12" s="799"/>
      <c r="AE12" s="799"/>
      <c r="AF12" s="799"/>
      <c r="AG12" s="799"/>
      <c r="AH12" s="799"/>
      <c r="AI12" s="798" t="s">
        <v>442</v>
      </c>
      <c r="AJ12" s="799"/>
      <c r="AK12" s="799"/>
      <c r="AL12" s="799"/>
      <c r="AM12" s="799"/>
      <c r="AN12" s="799"/>
      <c r="AO12" s="799"/>
      <c r="AP12" s="799"/>
      <c r="AQ12" s="798" t="s">
        <v>576</v>
      </c>
      <c r="AR12" s="799"/>
      <c r="AS12" s="799"/>
      <c r="AT12" s="799"/>
      <c r="AU12" s="799"/>
      <c r="AV12" s="799"/>
      <c r="AW12" s="799"/>
      <c r="AX12" s="799"/>
      <c r="AY12" s="798" t="s">
        <v>443</v>
      </c>
      <c r="AZ12" s="799"/>
      <c r="BA12" s="799"/>
      <c r="BB12" s="799"/>
      <c r="BC12" s="799"/>
      <c r="BD12" s="799"/>
      <c r="BE12" s="799"/>
      <c r="BF12" s="799"/>
      <c r="BG12" s="798" t="s">
        <v>444</v>
      </c>
      <c r="BH12" s="799"/>
      <c r="BI12" s="799"/>
      <c r="BJ12" s="799"/>
      <c r="BK12" s="799"/>
      <c r="BL12" s="799"/>
      <c r="BM12" s="799"/>
      <c r="BN12" s="799"/>
      <c r="BO12" s="798" t="s">
        <v>445</v>
      </c>
      <c r="BP12" s="799"/>
      <c r="BQ12" s="799"/>
      <c r="BR12" s="799"/>
      <c r="BS12" s="799"/>
      <c r="BT12" s="799"/>
      <c r="BU12" s="799"/>
      <c r="BV12" s="799"/>
      <c r="BW12" s="798" t="s">
        <v>446</v>
      </c>
      <c r="BX12" s="799"/>
      <c r="BY12" s="799"/>
      <c r="BZ12" s="799"/>
      <c r="CA12" s="799"/>
      <c r="CB12" s="799"/>
      <c r="CC12" s="799"/>
      <c r="CD12" s="799"/>
      <c r="CE12" s="798" t="s">
        <v>447</v>
      </c>
      <c r="CF12" s="799"/>
      <c r="CG12" s="799"/>
      <c r="CH12" s="799"/>
      <c r="CI12" s="799"/>
      <c r="CJ12" s="799"/>
      <c r="CK12" s="799"/>
      <c r="CL12" s="802"/>
    </row>
    <row r="13" spans="1:90" s="426" customFormat="1" ht="21.75" customHeight="1">
      <c r="A13" s="803" t="s">
        <v>448</v>
      </c>
      <c r="B13" s="804"/>
      <c r="C13" s="799" t="s">
        <v>449</v>
      </c>
      <c r="D13" s="799"/>
      <c r="E13" s="799"/>
      <c r="F13" s="799"/>
      <c r="G13" s="799"/>
      <c r="H13" s="799"/>
      <c r="I13" s="799"/>
      <c r="J13" s="799"/>
      <c r="K13" s="799" t="s">
        <v>450</v>
      </c>
      <c r="L13" s="799"/>
      <c r="M13" s="799"/>
      <c r="N13" s="799"/>
      <c r="O13" s="799"/>
      <c r="P13" s="799"/>
      <c r="Q13" s="799"/>
      <c r="R13" s="799"/>
      <c r="S13" s="799" t="s">
        <v>451</v>
      </c>
      <c r="T13" s="799"/>
      <c r="U13" s="799"/>
      <c r="V13" s="799"/>
      <c r="W13" s="799"/>
      <c r="X13" s="799"/>
      <c r="Y13" s="799"/>
      <c r="Z13" s="799"/>
      <c r="AA13" s="799" t="s">
        <v>452</v>
      </c>
      <c r="AB13" s="799"/>
      <c r="AC13" s="799"/>
      <c r="AD13" s="799"/>
      <c r="AE13" s="799"/>
      <c r="AF13" s="799"/>
      <c r="AG13" s="799"/>
      <c r="AH13" s="799"/>
      <c r="AI13" s="799" t="s">
        <v>453</v>
      </c>
      <c r="AJ13" s="799"/>
      <c r="AK13" s="799"/>
      <c r="AL13" s="799"/>
      <c r="AM13" s="799"/>
      <c r="AN13" s="799"/>
      <c r="AO13" s="799"/>
      <c r="AP13" s="799"/>
      <c r="AQ13" s="799" t="s">
        <v>604</v>
      </c>
      <c r="AR13" s="799"/>
      <c r="AS13" s="799"/>
      <c r="AT13" s="799"/>
      <c r="AU13" s="799"/>
      <c r="AV13" s="799"/>
      <c r="AW13" s="799"/>
      <c r="AX13" s="799"/>
      <c r="AY13" s="799" t="s">
        <v>454</v>
      </c>
      <c r="AZ13" s="799"/>
      <c r="BA13" s="799"/>
      <c r="BB13" s="799"/>
      <c r="BC13" s="799"/>
      <c r="BD13" s="799"/>
      <c r="BE13" s="799"/>
      <c r="BF13" s="799"/>
      <c r="BG13" s="799" t="s">
        <v>455</v>
      </c>
      <c r="BH13" s="799"/>
      <c r="BI13" s="799"/>
      <c r="BJ13" s="799"/>
      <c r="BK13" s="799"/>
      <c r="BL13" s="799"/>
      <c r="BM13" s="799"/>
      <c r="BN13" s="799"/>
      <c r="BO13" s="799" t="s">
        <v>456</v>
      </c>
      <c r="BP13" s="799"/>
      <c r="BQ13" s="799"/>
      <c r="BR13" s="799"/>
      <c r="BS13" s="799"/>
      <c r="BT13" s="799"/>
      <c r="BU13" s="799"/>
      <c r="BV13" s="799"/>
      <c r="BW13" s="799" t="s">
        <v>457</v>
      </c>
      <c r="BX13" s="799"/>
      <c r="BY13" s="799"/>
      <c r="BZ13" s="799"/>
      <c r="CA13" s="799"/>
      <c r="CB13" s="799"/>
      <c r="CC13" s="799"/>
      <c r="CD13" s="799"/>
      <c r="CE13" s="799" t="s">
        <v>458</v>
      </c>
      <c r="CF13" s="799"/>
      <c r="CG13" s="799"/>
      <c r="CH13" s="799"/>
      <c r="CI13" s="799"/>
      <c r="CJ13" s="799"/>
      <c r="CK13" s="799"/>
      <c r="CL13" s="802"/>
    </row>
    <row r="14" spans="1:90" s="426" customFormat="1" ht="21.75" customHeight="1">
      <c r="A14" s="805"/>
      <c r="B14" s="806"/>
      <c r="C14" s="807"/>
      <c r="D14" s="808"/>
      <c r="E14" s="808"/>
      <c r="F14" s="808"/>
      <c r="G14" s="808"/>
      <c r="H14" s="808"/>
      <c r="I14" s="808"/>
      <c r="J14" s="809"/>
      <c r="K14" s="792"/>
      <c r="L14" s="792"/>
      <c r="M14" s="792"/>
      <c r="N14" s="792"/>
      <c r="O14" s="792"/>
      <c r="P14" s="792"/>
      <c r="Q14" s="792"/>
      <c r="R14" s="792"/>
      <c r="S14" s="810" t="s">
        <v>459</v>
      </c>
      <c r="T14" s="811"/>
      <c r="U14" s="811"/>
      <c r="V14" s="811"/>
      <c r="W14" s="811"/>
      <c r="X14" s="811"/>
      <c r="Y14" s="811"/>
      <c r="Z14" s="812"/>
      <c r="AA14" s="792"/>
      <c r="AB14" s="792"/>
      <c r="AC14" s="792"/>
      <c r="AD14" s="792"/>
      <c r="AE14" s="792"/>
      <c r="AF14" s="792"/>
      <c r="AG14" s="792"/>
      <c r="AH14" s="792"/>
      <c r="AI14" s="792" t="s">
        <v>460</v>
      </c>
      <c r="AJ14" s="792"/>
      <c r="AK14" s="792"/>
      <c r="AL14" s="792"/>
      <c r="AM14" s="792"/>
      <c r="AN14" s="792"/>
      <c r="AO14" s="792"/>
      <c r="AP14" s="792"/>
      <c r="AQ14" s="810" t="s">
        <v>606</v>
      </c>
      <c r="AR14" s="811"/>
      <c r="AS14" s="811"/>
      <c r="AT14" s="811"/>
      <c r="AU14" s="811"/>
      <c r="AV14" s="811"/>
      <c r="AW14" s="811"/>
      <c r="AX14" s="812"/>
      <c r="AY14" s="792"/>
      <c r="AZ14" s="792"/>
      <c r="BA14" s="792"/>
      <c r="BB14" s="792"/>
      <c r="BC14" s="792"/>
      <c r="BD14" s="792"/>
      <c r="BE14" s="792"/>
      <c r="BF14" s="792"/>
      <c r="BG14" s="792" t="s">
        <v>461</v>
      </c>
      <c r="BH14" s="792"/>
      <c r="BI14" s="792"/>
      <c r="BJ14" s="792"/>
      <c r="BK14" s="792"/>
      <c r="BL14" s="792"/>
      <c r="BM14" s="792"/>
      <c r="BN14" s="792"/>
      <c r="BO14" s="792"/>
      <c r="BP14" s="792"/>
      <c r="BQ14" s="792"/>
      <c r="BR14" s="792"/>
      <c r="BS14" s="792"/>
      <c r="BT14" s="792"/>
      <c r="BU14" s="792"/>
      <c r="BV14" s="792"/>
      <c r="BW14" s="792"/>
      <c r="BX14" s="792"/>
      <c r="BY14" s="792"/>
      <c r="BZ14" s="792"/>
      <c r="CA14" s="792"/>
      <c r="CB14" s="792"/>
      <c r="CC14" s="792"/>
      <c r="CD14" s="792"/>
      <c r="CE14" s="792"/>
      <c r="CF14" s="792"/>
      <c r="CG14" s="792"/>
      <c r="CH14" s="792"/>
      <c r="CI14" s="792"/>
      <c r="CJ14" s="792"/>
      <c r="CK14" s="792"/>
      <c r="CL14" s="807"/>
    </row>
    <row r="15" spans="1:90" s="426" customFormat="1" ht="21.75" customHeight="1">
      <c r="A15" s="813">
        <v>1</v>
      </c>
      <c r="B15" s="814"/>
      <c r="C15" s="815">
        <v>2</v>
      </c>
      <c r="D15" s="815"/>
      <c r="E15" s="815"/>
      <c r="F15" s="815"/>
      <c r="G15" s="815"/>
      <c r="H15" s="815"/>
      <c r="I15" s="815"/>
      <c r="J15" s="815"/>
      <c r="K15" s="815">
        <v>3</v>
      </c>
      <c r="L15" s="815"/>
      <c r="M15" s="815"/>
      <c r="N15" s="815"/>
      <c r="O15" s="815"/>
      <c r="P15" s="815"/>
      <c r="Q15" s="815"/>
      <c r="R15" s="815"/>
      <c r="S15" s="815">
        <v>4</v>
      </c>
      <c r="T15" s="815"/>
      <c r="U15" s="815"/>
      <c r="V15" s="815"/>
      <c r="W15" s="815"/>
      <c r="X15" s="815"/>
      <c r="Y15" s="815"/>
      <c r="Z15" s="815"/>
      <c r="AA15" s="815">
        <v>5</v>
      </c>
      <c r="AB15" s="815"/>
      <c r="AC15" s="815"/>
      <c r="AD15" s="815"/>
      <c r="AE15" s="815"/>
      <c r="AF15" s="815"/>
      <c r="AG15" s="815"/>
      <c r="AH15" s="815"/>
      <c r="AI15" s="815">
        <v>6</v>
      </c>
      <c r="AJ15" s="815"/>
      <c r="AK15" s="815"/>
      <c r="AL15" s="815"/>
      <c r="AM15" s="815"/>
      <c r="AN15" s="815"/>
      <c r="AO15" s="815"/>
      <c r="AP15" s="815"/>
      <c r="AQ15" s="815">
        <v>7</v>
      </c>
      <c r="AR15" s="815"/>
      <c r="AS15" s="815"/>
      <c r="AT15" s="815"/>
      <c r="AU15" s="815"/>
      <c r="AV15" s="815"/>
      <c r="AW15" s="815"/>
      <c r="AX15" s="815"/>
      <c r="AY15" s="815">
        <v>8</v>
      </c>
      <c r="AZ15" s="815"/>
      <c r="BA15" s="815"/>
      <c r="BB15" s="815"/>
      <c r="BC15" s="815"/>
      <c r="BD15" s="815"/>
      <c r="BE15" s="815"/>
      <c r="BF15" s="815"/>
      <c r="BG15" s="815">
        <v>9</v>
      </c>
      <c r="BH15" s="815"/>
      <c r="BI15" s="815"/>
      <c r="BJ15" s="815"/>
      <c r="BK15" s="815"/>
      <c r="BL15" s="815"/>
      <c r="BM15" s="815"/>
      <c r="BN15" s="815"/>
      <c r="BO15" s="815">
        <v>10</v>
      </c>
      <c r="BP15" s="815"/>
      <c r="BQ15" s="815"/>
      <c r="BR15" s="815"/>
      <c r="BS15" s="815"/>
      <c r="BT15" s="815"/>
      <c r="BU15" s="815"/>
      <c r="BV15" s="815"/>
      <c r="BW15" s="815">
        <v>11</v>
      </c>
      <c r="BX15" s="815"/>
      <c r="BY15" s="815"/>
      <c r="BZ15" s="815"/>
      <c r="CA15" s="815"/>
      <c r="CB15" s="815"/>
      <c r="CC15" s="815"/>
      <c r="CD15" s="815"/>
      <c r="CE15" s="815">
        <v>12</v>
      </c>
      <c r="CF15" s="815"/>
      <c r="CG15" s="815"/>
      <c r="CH15" s="815"/>
      <c r="CI15" s="815"/>
      <c r="CJ15" s="815"/>
      <c r="CK15" s="815"/>
      <c r="CL15" s="816"/>
    </row>
    <row r="16" spans="1:89" ht="21.75" customHeight="1">
      <c r="A16" s="244"/>
      <c r="B16" s="244"/>
      <c r="C16" s="790"/>
      <c r="D16" s="790"/>
      <c r="E16" s="790"/>
      <c r="F16" s="790"/>
      <c r="G16" s="790"/>
      <c r="H16" s="790"/>
      <c r="I16" s="790"/>
      <c r="J16" s="435"/>
      <c r="K16" s="790"/>
      <c r="L16" s="790"/>
      <c r="M16" s="790"/>
      <c r="N16" s="790"/>
      <c r="O16" s="790"/>
      <c r="P16" s="790"/>
      <c r="Q16" s="790"/>
      <c r="S16" s="788"/>
      <c r="T16" s="788"/>
      <c r="U16" s="788"/>
      <c r="V16" s="788"/>
      <c r="W16" s="788"/>
      <c r="X16" s="788"/>
      <c r="Y16" s="788"/>
      <c r="AA16" s="788"/>
      <c r="AB16" s="788"/>
      <c r="AC16" s="788"/>
      <c r="AD16" s="788"/>
      <c r="AE16" s="788"/>
      <c r="AF16" s="788"/>
      <c r="AG16" s="788"/>
      <c r="AI16" s="790"/>
      <c r="AJ16" s="790"/>
      <c r="AK16" s="790"/>
      <c r="AL16" s="790"/>
      <c r="AM16" s="790"/>
      <c r="AN16" s="790"/>
      <c r="AO16" s="790"/>
      <c r="AQ16" s="790"/>
      <c r="AR16" s="790"/>
      <c r="AS16" s="790"/>
      <c r="AT16" s="790"/>
      <c r="AU16" s="790"/>
      <c r="AV16" s="790"/>
      <c r="AW16" s="790"/>
      <c r="AY16" s="790"/>
      <c r="AZ16" s="790"/>
      <c r="BA16" s="790"/>
      <c r="BB16" s="790"/>
      <c r="BC16" s="790"/>
      <c r="BD16" s="790"/>
      <c r="BE16" s="790"/>
      <c r="BG16" s="790"/>
      <c r="BH16" s="790"/>
      <c r="BI16" s="790"/>
      <c r="BJ16" s="790"/>
      <c r="BK16" s="790"/>
      <c r="BL16" s="790"/>
      <c r="BM16" s="790"/>
      <c r="BO16" s="790"/>
      <c r="BP16" s="790"/>
      <c r="BQ16" s="790"/>
      <c r="BR16" s="790"/>
      <c r="BS16" s="790"/>
      <c r="BT16" s="790"/>
      <c r="BU16" s="790"/>
      <c r="BW16" s="790"/>
      <c r="BX16" s="790"/>
      <c r="BY16" s="790"/>
      <c r="BZ16" s="790"/>
      <c r="CA16" s="790"/>
      <c r="CB16" s="790"/>
      <c r="CC16" s="790"/>
      <c r="CE16" s="790"/>
      <c r="CF16" s="790"/>
      <c r="CG16" s="790"/>
      <c r="CH16" s="790"/>
      <c r="CI16" s="790"/>
      <c r="CJ16" s="790"/>
      <c r="CK16" s="790"/>
    </row>
    <row r="17" spans="1:89" ht="21.75" customHeight="1">
      <c r="A17" s="209">
        <v>1999</v>
      </c>
      <c r="B17" s="244"/>
      <c r="C17" s="790">
        <v>8314</v>
      </c>
      <c r="D17" s="790"/>
      <c r="E17" s="790"/>
      <c r="F17" s="790"/>
      <c r="G17" s="790"/>
      <c r="H17" s="790"/>
      <c r="I17" s="790"/>
      <c r="J17" s="435"/>
      <c r="K17" s="790">
        <v>5942</v>
      </c>
      <c r="L17" s="790"/>
      <c r="M17" s="790"/>
      <c r="N17" s="790"/>
      <c r="O17" s="790"/>
      <c r="P17" s="790"/>
      <c r="Q17" s="790"/>
      <c r="S17" s="790">
        <v>180</v>
      </c>
      <c r="T17" s="790"/>
      <c r="U17" s="790"/>
      <c r="V17" s="790"/>
      <c r="W17" s="790"/>
      <c r="X17" s="790"/>
      <c r="Y17" s="790"/>
      <c r="AA17" s="790">
        <v>1362</v>
      </c>
      <c r="AB17" s="790"/>
      <c r="AC17" s="790"/>
      <c r="AD17" s="790"/>
      <c r="AE17" s="790"/>
      <c r="AF17" s="790"/>
      <c r="AG17" s="790"/>
      <c r="AI17" s="790">
        <v>0</v>
      </c>
      <c r="AJ17" s="790"/>
      <c r="AK17" s="790"/>
      <c r="AL17" s="790"/>
      <c r="AM17" s="790"/>
      <c r="AN17" s="790"/>
      <c r="AO17" s="790"/>
      <c r="AQ17" s="788">
        <v>303</v>
      </c>
      <c r="AR17" s="788"/>
      <c r="AS17" s="788"/>
      <c r="AT17" s="788"/>
      <c r="AU17" s="788"/>
      <c r="AV17" s="788"/>
      <c r="AW17" s="788"/>
      <c r="AY17" s="788">
        <v>38</v>
      </c>
      <c r="AZ17" s="788"/>
      <c r="BA17" s="788"/>
      <c r="BB17" s="788"/>
      <c r="BC17" s="788"/>
      <c r="BD17" s="788"/>
      <c r="BE17" s="788"/>
      <c r="BG17" s="788">
        <v>72</v>
      </c>
      <c r="BH17" s="788"/>
      <c r="BI17" s="788"/>
      <c r="BJ17" s="788"/>
      <c r="BK17" s="788"/>
      <c r="BL17" s="788"/>
      <c r="BM17" s="788"/>
      <c r="BO17" s="788">
        <v>23</v>
      </c>
      <c r="BP17" s="788"/>
      <c r="BQ17" s="788"/>
      <c r="BR17" s="788"/>
      <c r="BS17" s="788"/>
      <c r="BT17" s="788"/>
      <c r="BU17" s="788"/>
      <c r="BW17" s="788">
        <v>338</v>
      </c>
      <c r="BX17" s="788"/>
      <c r="BY17" s="788"/>
      <c r="BZ17" s="788"/>
      <c r="CA17" s="788"/>
      <c r="CB17" s="788"/>
      <c r="CC17" s="788"/>
      <c r="CE17" s="788">
        <v>56</v>
      </c>
      <c r="CF17" s="788"/>
      <c r="CG17" s="788"/>
      <c r="CH17" s="788"/>
      <c r="CI17" s="788"/>
      <c r="CJ17" s="788"/>
      <c r="CK17" s="788"/>
    </row>
    <row r="18" spans="1:89" ht="21.75" customHeight="1">
      <c r="A18" s="117">
        <v>2000</v>
      </c>
      <c r="B18" s="244"/>
      <c r="C18" s="790">
        <v>7275</v>
      </c>
      <c r="D18" s="790"/>
      <c r="E18" s="790"/>
      <c r="F18" s="790"/>
      <c r="G18" s="790"/>
      <c r="H18" s="790"/>
      <c r="I18" s="790"/>
      <c r="J18" s="435"/>
      <c r="K18" s="790">
        <v>4387</v>
      </c>
      <c r="L18" s="790"/>
      <c r="M18" s="790"/>
      <c r="N18" s="790"/>
      <c r="O18" s="790"/>
      <c r="P18" s="790"/>
      <c r="Q18" s="790"/>
      <c r="S18" s="790">
        <v>390</v>
      </c>
      <c r="T18" s="790"/>
      <c r="U18" s="790"/>
      <c r="V18" s="790"/>
      <c r="W18" s="790"/>
      <c r="X18" s="790"/>
      <c r="Y18" s="790"/>
      <c r="AA18" s="790">
        <v>1245</v>
      </c>
      <c r="AB18" s="790"/>
      <c r="AC18" s="790"/>
      <c r="AD18" s="790"/>
      <c r="AE18" s="790"/>
      <c r="AF18" s="790"/>
      <c r="AG18" s="790"/>
      <c r="AI18" s="790">
        <v>49</v>
      </c>
      <c r="AJ18" s="790"/>
      <c r="AK18" s="790"/>
      <c r="AL18" s="790"/>
      <c r="AM18" s="790"/>
      <c r="AN18" s="790"/>
      <c r="AO18" s="790"/>
      <c r="AQ18" s="790">
        <v>423</v>
      </c>
      <c r="AR18" s="790"/>
      <c r="AS18" s="790"/>
      <c r="AT18" s="790"/>
      <c r="AU18" s="790"/>
      <c r="AV18" s="790"/>
      <c r="AW18" s="790"/>
      <c r="AY18" s="790">
        <v>26</v>
      </c>
      <c r="AZ18" s="790"/>
      <c r="BA18" s="790"/>
      <c r="BB18" s="790"/>
      <c r="BC18" s="790"/>
      <c r="BD18" s="790"/>
      <c r="BE18" s="790"/>
      <c r="BG18" s="790">
        <v>30</v>
      </c>
      <c r="BH18" s="790"/>
      <c r="BI18" s="790"/>
      <c r="BJ18" s="790"/>
      <c r="BK18" s="790"/>
      <c r="BL18" s="790"/>
      <c r="BM18" s="790"/>
      <c r="BO18" s="790">
        <v>20</v>
      </c>
      <c r="BP18" s="790"/>
      <c r="BQ18" s="790"/>
      <c r="BR18" s="790"/>
      <c r="BS18" s="790"/>
      <c r="BT18" s="790"/>
      <c r="BU18" s="790"/>
      <c r="BW18" s="790">
        <v>571</v>
      </c>
      <c r="BX18" s="790"/>
      <c r="BY18" s="790"/>
      <c r="BZ18" s="790"/>
      <c r="CA18" s="790"/>
      <c r="CB18" s="790"/>
      <c r="CC18" s="790"/>
      <c r="CE18" s="790">
        <v>134</v>
      </c>
      <c r="CF18" s="790"/>
      <c r="CG18" s="790"/>
      <c r="CH18" s="790"/>
      <c r="CI18" s="790"/>
      <c r="CJ18" s="790"/>
      <c r="CK18" s="790"/>
    </row>
    <row r="19" spans="1:89" ht="21.75" customHeight="1">
      <c r="A19" s="278"/>
      <c r="B19" s="244"/>
      <c r="C19" s="790"/>
      <c r="D19" s="790"/>
      <c r="E19" s="790"/>
      <c r="F19" s="790"/>
      <c r="G19" s="790"/>
      <c r="H19" s="790"/>
      <c r="I19" s="790"/>
      <c r="J19" s="435"/>
      <c r="K19" s="790"/>
      <c r="L19" s="790"/>
      <c r="M19" s="790"/>
      <c r="N19" s="790"/>
      <c r="O19" s="790"/>
      <c r="P19" s="790"/>
      <c r="Q19" s="790"/>
      <c r="S19" s="788"/>
      <c r="T19" s="788"/>
      <c r="U19" s="788"/>
      <c r="V19" s="788"/>
      <c r="W19" s="788"/>
      <c r="X19" s="788"/>
      <c r="Y19" s="788"/>
      <c r="AA19" s="788"/>
      <c r="AB19" s="788"/>
      <c r="AC19" s="788"/>
      <c r="AD19" s="788"/>
      <c r="AE19" s="788"/>
      <c r="AF19" s="788"/>
      <c r="AG19" s="788"/>
      <c r="AI19" s="790"/>
      <c r="AJ19" s="790"/>
      <c r="AK19" s="790"/>
      <c r="AL19" s="790"/>
      <c r="AM19" s="790"/>
      <c r="AN19" s="790"/>
      <c r="AO19" s="790"/>
      <c r="AQ19" s="790"/>
      <c r="AR19" s="790"/>
      <c r="AS19" s="790"/>
      <c r="AT19" s="790"/>
      <c r="AU19" s="790"/>
      <c r="AV19" s="790"/>
      <c r="AW19" s="790"/>
      <c r="AY19" s="790"/>
      <c r="AZ19" s="790"/>
      <c r="BA19" s="790"/>
      <c r="BB19" s="790"/>
      <c r="BC19" s="790"/>
      <c r="BD19" s="790"/>
      <c r="BE19" s="790"/>
      <c r="BG19" s="790"/>
      <c r="BH19" s="790"/>
      <c r="BI19" s="790"/>
      <c r="BJ19" s="790"/>
      <c r="BK19" s="790"/>
      <c r="BL19" s="790"/>
      <c r="BM19" s="790"/>
      <c r="BO19" s="790"/>
      <c r="BP19" s="790"/>
      <c r="BQ19" s="790"/>
      <c r="BR19" s="790"/>
      <c r="BS19" s="790"/>
      <c r="BT19" s="790"/>
      <c r="BU19" s="790"/>
      <c r="BW19" s="790"/>
      <c r="BX19" s="790"/>
      <c r="BY19" s="790"/>
      <c r="BZ19" s="790"/>
      <c r="CA19" s="790"/>
      <c r="CB19" s="790"/>
      <c r="CC19" s="790"/>
      <c r="CE19" s="790"/>
      <c r="CF19" s="790"/>
      <c r="CG19" s="790"/>
      <c r="CH19" s="790"/>
      <c r="CI19" s="790"/>
      <c r="CJ19" s="790"/>
      <c r="CK19" s="790"/>
    </row>
    <row r="20" spans="1:89" ht="21.75" customHeight="1">
      <c r="A20" s="278">
        <v>2000</v>
      </c>
      <c r="B20" s="439" t="s">
        <v>466</v>
      </c>
      <c r="C20" s="790">
        <v>560</v>
      </c>
      <c r="D20" s="790"/>
      <c r="E20" s="790"/>
      <c r="F20" s="790"/>
      <c r="G20" s="790"/>
      <c r="H20" s="790"/>
      <c r="I20" s="790"/>
      <c r="J20" s="435"/>
      <c r="K20" s="790">
        <v>358</v>
      </c>
      <c r="L20" s="790"/>
      <c r="M20" s="790"/>
      <c r="N20" s="790"/>
      <c r="O20" s="790"/>
      <c r="P20" s="790"/>
      <c r="Q20" s="790"/>
      <c r="S20" s="788">
        <v>17</v>
      </c>
      <c r="T20" s="788"/>
      <c r="U20" s="788"/>
      <c r="V20" s="788"/>
      <c r="W20" s="788"/>
      <c r="X20" s="788"/>
      <c r="Y20" s="788"/>
      <c r="AA20" s="788">
        <v>71</v>
      </c>
      <c r="AB20" s="788"/>
      <c r="AC20" s="788"/>
      <c r="AD20" s="788"/>
      <c r="AE20" s="788"/>
      <c r="AF20" s="788"/>
      <c r="AG20" s="788"/>
      <c r="AI20" s="790">
        <v>9</v>
      </c>
      <c r="AJ20" s="790"/>
      <c r="AK20" s="790"/>
      <c r="AL20" s="790"/>
      <c r="AM20" s="790"/>
      <c r="AN20" s="790"/>
      <c r="AO20" s="790"/>
      <c r="AQ20" s="790">
        <v>50</v>
      </c>
      <c r="AR20" s="790"/>
      <c r="AS20" s="790"/>
      <c r="AT20" s="790"/>
      <c r="AU20" s="790"/>
      <c r="AV20" s="790"/>
      <c r="AW20" s="790"/>
      <c r="AY20" s="790">
        <v>3</v>
      </c>
      <c r="AZ20" s="790"/>
      <c r="BA20" s="790"/>
      <c r="BB20" s="790"/>
      <c r="BC20" s="790"/>
      <c r="BD20" s="790"/>
      <c r="BE20" s="790"/>
      <c r="BG20" s="790">
        <v>2</v>
      </c>
      <c r="BH20" s="790"/>
      <c r="BI20" s="790"/>
      <c r="BJ20" s="790"/>
      <c r="BK20" s="790"/>
      <c r="BL20" s="790"/>
      <c r="BM20" s="790"/>
      <c r="BO20" s="790">
        <v>2</v>
      </c>
      <c r="BP20" s="790"/>
      <c r="BQ20" s="790"/>
      <c r="BR20" s="790"/>
      <c r="BS20" s="790"/>
      <c r="BT20" s="790"/>
      <c r="BU20" s="790"/>
      <c r="BW20" s="790">
        <v>45</v>
      </c>
      <c r="BX20" s="790"/>
      <c r="BY20" s="790"/>
      <c r="BZ20" s="790"/>
      <c r="CA20" s="790"/>
      <c r="CB20" s="790"/>
      <c r="CC20" s="790"/>
      <c r="CE20" s="790">
        <v>3</v>
      </c>
      <c r="CF20" s="790"/>
      <c r="CG20" s="790"/>
      <c r="CH20" s="790"/>
      <c r="CI20" s="790"/>
      <c r="CJ20" s="790"/>
      <c r="CK20" s="790"/>
    </row>
    <row r="21" spans="1:89" ht="21.75" customHeight="1">
      <c r="A21" s="117"/>
      <c r="B21" s="439" t="s">
        <v>467</v>
      </c>
      <c r="C21" s="790">
        <v>519</v>
      </c>
      <c r="D21" s="790"/>
      <c r="E21" s="790"/>
      <c r="F21" s="790"/>
      <c r="G21" s="790"/>
      <c r="H21" s="790"/>
      <c r="I21" s="790"/>
      <c r="J21" s="435"/>
      <c r="K21" s="790">
        <v>345</v>
      </c>
      <c r="L21" s="790"/>
      <c r="M21" s="790"/>
      <c r="N21" s="790"/>
      <c r="O21" s="790"/>
      <c r="P21" s="790"/>
      <c r="Q21" s="790"/>
      <c r="S21" s="788">
        <v>18</v>
      </c>
      <c r="T21" s="788"/>
      <c r="U21" s="788"/>
      <c r="V21" s="788"/>
      <c r="W21" s="788"/>
      <c r="X21" s="788"/>
      <c r="Y21" s="788"/>
      <c r="AA21" s="788">
        <v>88</v>
      </c>
      <c r="AB21" s="788"/>
      <c r="AC21" s="788"/>
      <c r="AD21" s="788"/>
      <c r="AE21" s="788"/>
      <c r="AF21" s="788"/>
      <c r="AG21" s="788"/>
      <c r="AI21" s="790">
        <v>2</v>
      </c>
      <c r="AJ21" s="790"/>
      <c r="AK21" s="790"/>
      <c r="AL21" s="790"/>
      <c r="AM21" s="790"/>
      <c r="AN21" s="790"/>
      <c r="AO21" s="790"/>
      <c r="AQ21" s="790">
        <v>29</v>
      </c>
      <c r="AR21" s="790"/>
      <c r="AS21" s="790"/>
      <c r="AT21" s="790"/>
      <c r="AU21" s="790"/>
      <c r="AV21" s="790"/>
      <c r="AW21" s="790"/>
      <c r="AY21" s="790">
        <v>1</v>
      </c>
      <c r="AZ21" s="790"/>
      <c r="BA21" s="790"/>
      <c r="BB21" s="790"/>
      <c r="BC21" s="790"/>
      <c r="BD21" s="790"/>
      <c r="BE21" s="790"/>
      <c r="BG21" s="790">
        <v>1</v>
      </c>
      <c r="BH21" s="790"/>
      <c r="BI21" s="790"/>
      <c r="BJ21" s="790"/>
      <c r="BK21" s="790"/>
      <c r="BL21" s="790"/>
      <c r="BM21" s="790"/>
      <c r="BO21" s="790">
        <v>1</v>
      </c>
      <c r="BP21" s="790"/>
      <c r="BQ21" s="790"/>
      <c r="BR21" s="790"/>
      <c r="BS21" s="790"/>
      <c r="BT21" s="790"/>
      <c r="BU21" s="790"/>
      <c r="BW21" s="790">
        <v>30</v>
      </c>
      <c r="BX21" s="790"/>
      <c r="BY21" s="790"/>
      <c r="BZ21" s="790"/>
      <c r="CA21" s="790"/>
      <c r="CB21" s="790"/>
      <c r="CC21" s="790"/>
      <c r="CE21" s="790">
        <v>4</v>
      </c>
      <c r="CF21" s="790"/>
      <c r="CG21" s="790"/>
      <c r="CH21" s="790"/>
      <c r="CI21" s="790"/>
      <c r="CJ21" s="790"/>
      <c r="CK21" s="790"/>
    </row>
    <row r="22" spans="1:89" ht="21.75" customHeight="1">
      <c r="A22" s="117"/>
      <c r="B22" s="440" t="s">
        <v>468</v>
      </c>
      <c r="C22" s="790">
        <v>624</v>
      </c>
      <c r="D22" s="790"/>
      <c r="E22" s="790"/>
      <c r="F22" s="790"/>
      <c r="G22" s="790"/>
      <c r="H22" s="790"/>
      <c r="I22" s="790"/>
      <c r="J22" s="435"/>
      <c r="K22" s="790">
        <v>392</v>
      </c>
      <c r="L22" s="790"/>
      <c r="M22" s="790"/>
      <c r="N22" s="790"/>
      <c r="O22" s="790"/>
      <c r="P22" s="790"/>
      <c r="Q22" s="790"/>
      <c r="S22" s="788">
        <v>31</v>
      </c>
      <c r="T22" s="788"/>
      <c r="U22" s="788"/>
      <c r="V22" s="788"/>
      <c r="W22" s="788"/>
      <c r="X22" s="788"/>
      <c r="Y22" s="788"/>
      <c r="AA22" s="788">
        <v>95</v>
      </c>
      <c r="AB22" s="788"/>
      <c r="AC22" s="788"/>
      <c r="AD22" s="788"/>
      <c r="AE22" s="788"/>
      <c r="AF22" s="788"/>
      <c r="AG22" s="788"/>
      <c r="AI22" s="790">
        <v>4</v>
      </c>
      <c r="AJ22" s="790"/>
      <c r="AK22" s="790"/>
      <c r="AL22" s="790"/>
      <c r="AM22" s="790"/>
      <c r="AN22" s="790"/>
      <c r="AO22" s="790"/>
      <c r="AQ22" s="790">
        <v>34</v>
      </c>
      <c r="AR22" s="790"/>
      <c r="AS22" s="790"/>
      <c r="AT22" s="790"/>
      <c r="AU22" s="790"/>
      <c r="AV22" s="790"/>
      <c r="AW22" s="790"/>
      <c r="AY22" s="790">
        <v>1</v>
      </c>
      <c r="AZ22" s="790"/>
      <c r="BA22" s="790"/>
      <c r="BB22" s="790"/>
      <c r="BC22" s="790"/>
      <c r="BD22" s="790"/>
      <c r="BE22" s="790"/>
      <c r="BG22" s="790">
        <v>2</v>
      </c>
      <c r="BH22" s="790"/>
      <c r="BI22" s="790"/>
      <c r="BJ22" s="790"/>
      <c r="BK22" s="790"/>
      <c r="BL22" s="790"/>
      <c r="BM22" s="790"/>
      <c r="BO22" s="790">
        <v>2</v>
      </c>
      <c r="BP22" s="790"/>
      <c r="BQ22" s="790"/>
      <c r="BR22" s="790"/>
      <c r="BS22" s="790"/>
      <c r="BT22" s="790"/>
      <c r="BU22" s="790"/>
      <c r="BW22" s="790">
        <v>46</v>
      </c>
      <c r="BX22" s="790"/>
      <c r="BY22" s="790"/>
      <c r="BZ22" s="790"/>
      <c r="CA22" s="790"/>
      <c r="CB22" s="790"/>
      <c r="CC22" s="790"/>
      <c r="CE22" s="790">
        <v>17</v>
      </c>
      <c r="CF22" s="790"/>
      <c r="CG22" s="790"/>
      <c r="CH22" s="790"/>
      <c r="CI22" s="790"/>
      <c r="CJ22" s="790"/>
      <c r="CK22" s="790"/>
    </row>
    <row r="23" spans="1:89" ht="21.75" customHeight="1">
      <c r="A23" s="117"/>
      <c r="B23" s="440" t="s">
        <v>469</v>
      </c>
      <c r="C23" s="790">
        <v>652</v>
      </c>
      <c r="D23" s="790"/>
      <c r="E23" s="790"/>
      <c r="F23" s="790"/>
      <c r="G23" s="790"/>
      <c r="H23" s="790"/>
      <c r="I23" s="790"/>
      <c r="J23" s="435"/>
      <c r="K23" s="790">
        <v>404</v>
      </c>
      <c r="L23" s="790"/>
      <c r="M23" s="790"/>
      <c r="N23" s="790"/>
      <c r="O23" s="790"/>
      <c r="P23" s="790"/>
      <c r="Q23" s="790"/>
      <c r="S23" s="788">
        <v>25</v>
      </c>
      <c r="T23" s="788"/>
      <c r="U23" s="788"/>
      <c r="V23" s="788"/>
      <c r="W23" s="788"/>
      <c r="X23" s="788"/>
      <c r="Y23" s="788"/>
      <c r="AA23" s="788">
        <v>121</v>
      </c>
      <c r="AB23" s="788"/>
      <c r="AC23" s="788"/>
      <c r="AD23" s="788"/>
      <c r="AE23" s="788"/>
      <c r="AF23" s="788"/>
      <c r="AG23" s="788"/>
      <c r="AI23" s="790">
        <v>7</v>
      </c>
      <c r="AJ23" s="790"/>
      <c r="AK23" s="790"/>
      <c r="AL23" s="790"/>
      <c r="AM23" s="790"/>
      <c r="AN23" s="790"/>
      <c r="AO23" s="790"/>
      <c r="AQ23" s="790">
        <v>22</v>
      </c>
      <c r="AR23" s="790"/>
      <c r="AS23" s="790"/>
      <c r="AT23" s="790"/>
      <c r="AU23" s="790"/>
      <c r="AV23" s="790"/>
      <c r="AW23" s="790"/>
      <c r="AY23" s="790">
        <v>1</v>
      </c>
      <c r="AZ23" s="790"/>
      <c r="BA23" s="790"/>
      <c r="BB23" s="790"/>
      <c r="BC23" s="790"/>
      <c r="BD23" s="790"/>
      <c r="BE23" s="790"/>
      <c r="BG23" s="790">
        <v>1</v>
      </c>
      <c r="BH23" s="790"/>
      <c r="BI23" s="790"/>
      <c r="BJ23" s="790"/>
      <c r="BK23" s="790"/>
      <c r="BL23" s="790"/>
      <c r="BM23" s="790"/>
      <c r="BO23" s="790">
        <v>1</v>
      </c>
      <c r="BP23" s="790"/>
      <c r="BQ23" s="790"/>
      <c r="BR23" s="790"/>
      <c r="BS23" s="790"/>
      <c r="BT23" s="790"/>
      <c r="BU23" s="790"/>
      <c r="BW23" s="790">
        <v>46</v>
      </c>
      <c r="BX23" s="790"/>
      <c r="BY23" s="790"/>
      <c r="BZ23" s="790"/>
      <c r="CA23" s="790"/>
      <c r="CB23" s="790"/>
      <c r="CC23" s="790"/>
      <c r="CE23" s="790">
        <v>24</v>
      </c>
      <c r="CF23" s="790"/>
      <c r="CG23" s="790"/>
      <c r="CH23" s="790"/>
      <c r="CI23" s="790"/>
      <c r="CJ23" s="790"/>
      <c r="CK23" s="790"/>
    </row>
    <row r="24" spans="1:89" ht="21.75" customHeight="1">
      <c r="A24" s="117"/>
      <c r="B24" s="441" t="s">
        <v>470</v>
      </c>
      <c r="C24" s="790">
        <v>632</v>
      </c>
      <c r="D24" s="790"/>
      <c r="E24" s="790"/>
      <c r="F24" s="790"/>
      <c r="G24" s="790"/>
      <c r="H24" s="790"/>
      <c r="I24" s="790"/>
      <c r="J24" s="435"/>
      <c r="K24" s="790">
        <v>337</v>
      </c>
      <c r="L24" s="790"/>
      <c r="M24" s="790"/>
      <c r="N24" s="790"/>
      <c r="O24" s="790"/>
      <c r="P24" s="790"/>
      <c r="Q24" s="790"/>
      <c r="S24" s="788">
        <v>49</v>
      </c>
      <c r="T24" s="788"/>
      <c r="U24" s="788"/>
      <c r="V24" s="788"/>
      <c r="W24" s="788"/>
      <c r="X24" s="788"/>
      <c r="Y24" s="788"/>
      <c r="AA24" s="788">
        <v>132</v>
      </c>
      <c r="AB24" s="788"/>
      <c r="AC24" s="788"/>
      <c r="AD24" s="788"/>
      <c r="AE24" s="788"/>
      <c r="AF24" s="788"/>
      <c r="AG24" s="788"/>
      <c r="AI24" s="790">
        <v>9</v>
      </c>
      <c r="AJ24" s="790"/>
      <c r="AK24" s="790"/>
      <c r="AL24" s="790"/>
      <c r="AM24" s="790"/>
      <c r="AN24" s="790"/>
      <c r="AO24" s="790"/>
      <c r="AQ24" s="790">
        <v>25</v>
      </c>
      <c r="AR24" s="790"/>
      <c r="AS24" s="790"/>
      <c r="AT24" s="790"/>
      <c r="AU24" s="790"/>
      <c r="AV24" s="790"/>
      <c r="AW24" s="790"/>
      <c r="AY24" s="790">
        <v>2</v>
      </c>
      <c r="AZ24" s="790"/>
      <c r="BA24" s="790"/>
      <c r="BB24" s="790"/>
      <c r="BC24" s="790"/>
      <c r="BD24" s="790"/>
      <c r="BE24" s="790"/>
      <c r="BG24" s="790">
        <v>3</v>
      </c>
      <c r="BH24" s="790"/>
      <c r="BI24" s="790"/>
      <c r="BJ24" s="790"/>
      <c r="BK24" s="790"/>
      <c r="BL24" s="790"/>
      <c r="BM24" s="790"/>
      <c r="BO24" s="790">
        <v>3</v>
      </c>
      <c r="BP24" s="790"/>
      <c r="BQ24" s="790"/>
      <c r="BR24" s="790"/>
      <c r="BS24" s="790"/>
      <c r="BT24" s="790"/>
      <c r="BU24" s="790"/>
      <c r="BW24" s="790">
        <v>54</v>
      </c>
      <c r="BX24" s="790"/>
      <c r="BY24" s="790"/>
      <c r="BZ24" s="790"/>
      <c r="CA24" s="790"/>
      <c r="CB24" s="790"/>
      <c r="CC24" s="790"/>
      <c r="CE24" s="790">
        <v>18</v>
      </c>
      <c r="CF24" s="790"/>
      <c r="CG24" s="790"/>
      <c r="CH24" s="790"/>
      <c r="CI24" s="790"/>
      <c r="CJ24" s="790"/>
      <c r="CK24" s="790"/>
    </row>
    <row r="25" spans="1:89" ht="21.75" customHeight="1">
      <c r="A25" s="117"/>
      <c r="B25" s="441" t="s">
        <v>471</v>
      </c>
      <c r="C25" s="790">
        <v>611</v>
      </c>
      <c r="D25" s="790"/>
      <c r="E25" s="790"/>
      <c r="F25" s="790"/>
      <c r="G25" s="790"/>
      <c r="H25" s="790"/>
      <c r="I25" s="790"/>
      <c r="J25" s="435"/>
      <c r="K25" s="790">
        <v>343</v>
      </c>
      <c r="L25" s="790"/>
      <c r="M25" s="790"/>
      <c r="N25" s="790"/>
      <c r="O25" s="790"/>
      <c r="P25" s="790"/>
      <c r="Q25" s="790"/>
      <c r="S25" s="788">
        <v>39</v>
      </c>
      <c r="T25" s="788"/>
      <c r="U25" s="788"/>
      <c r="V25" s="788"/>
      <c r="W25" s="788"/>
      <c r="X25" s="788"/>
      <c r="Y25" s="788"/>
      <c r="AA25" s="788">
        <v>109</v>
      </c>
      <c r="AB25" s="788"/>
      <c r="AC25" s="788"/>
      <c r="AD25" s="788"/>
      <c r="AE25" s="788"/>
      <c r="AF25" s="788"/>
      <c r="AG25" s="788"/>
      <c r="AI25" s="790">
        <v>5</v>
      </c>
      <c r="AJ25" s="790"/>
      <c r="AK25" s="790"/>
      <c r="AL25" s="790"/>
      <c r="AM25" s="790"/>
      <c r="AN25" s="790"/>
      <c r="AO25" s="790"/>
      <c r="AQ25" s="790">
        <v>44</v>
      </c>
      <c r="AR25" s="790"/>
      <c r="AS25" s="790"/>
      <c r="AT25" s="790"/>
      <c r="AU25" s="790"/>
      <c r="AV25" s="790"/>
      <c r="AW25" s="790"/>
      <c r="AY25" s="790">
        <v>0</v>
      </c>
      <c r="AZ25" s="790"/>
      <c r="BA25" s="790"/>
      <c r="BB25" s="790"/>
      <c r="BC25" s="790"/>
      <c r="BD25" s="790"/>
      <c r="BE25" s="790"/>
      <c r="BG25" s="790">
        <v>2</v>
      </c>
      <c r="BH25" s="790"/>
      <c r="BI25" s="790"/>
      <c r="BJ25" s="790"/>
      <c r="BK25" s="790"/>
      <c r="BL25" s="790"/>
      <c r="BM25" s="790"/>
      <c r="BO25" s="790">
        <v>0</v>
      </c>
      <c r="BP25" s="790"/>
      <c r="BQ25" s="790"/>
      <c r="BR25" s="790"/>
      <c r="BS25" s="790"/>
      <c r="BT25" s="790"/>
      <c r="BU25" s="790"/>
      <c r="BW25" s="790">
        <v>44</v>
      </c>
      <c r="BX25" s="790"/>
      <c r="BY25" s="790"/>
      <c r="BZ25" s="790"/>
      <c r="CA25" s="790"/>
      <c r="CB25" s="790"/>
      <c r="CC25" s="790"/>
      <c r="CE25" s="790">
        <v>25</v>
      </c>
      <c r="CF25" s="790"/>
      <c r="CG25" s="790"/>
      <c r="CH25" s="790"/>
      <c r="CI25" s="790"/>
      <c r="CJ25" s="790"/>
      <c r="CK25" s="790"/>
    </row>
    <row r="26" spans="1:89" ht="21.75" customHeight="1">
      <c r="A26" s="117"/>
      <c r="B26" s="441" t="s">
        <v>472</v>
      </c>
      <c r="C26" s="790">
        <v>754</v>
      </c>
      <c r="D26" s="790"/>
      <c r="E26" s="790"/>
      <c r="F26" s="790"/>
      <c r="G26" s="790"/>
      <c r="H26" s="790"/>
      <c r="I26" s="790"/>
      <c r="J26" s="435"/>
      <c r="K26" s="790">
        <v>425</v>
      </c>
      <c r="L26" s="790"/>
      <c r="M26" s="790"/>
      <c r="N26" s="790"/>
      <c r="O26" s="790"/>
      <c r="P26" s="790"/>
      <c r="Q26" s="790"/>
      <c r="S26" s="788">
        <v>65</v>
      </c>
      <c r="T26" s="788"/>
      <c r="U26" s="788"/>
      <c r="V26" s="788"/>
      <c r="W26" s="788"/>
      <c r="X26" s="788"/>
      <c r="Y26" s="788"/>
      <c r="AA26" s="788">
        <v>102</v>
      </c>
      <c r="AB26" s="788"/>
      <c r="AC26" s="788"/>
      <c r="AD26" s="788"/>
      <c r="AE26" s="788"/>
      <c r="AF26" s="788"/>
      <c r="AG26" s="788"/>
      <c r="AI26" s="790">
        <v>7</v>
      </c>
      <c r="AJ26" s="790"/>
      <c r="AK26" s="790"/>
      <c r="AL26" s="790"/>
      <c r="AM26" s="790"/>
      <c r="AN26" s="790"/>
      <c r="AO26" s="790"/>
      <c r="AQ26" s="790">
        <v>43</v>
      </c>
      <c r="AR26" s="790"/>
      <c r="AS26" s="790"/>
      <c r="AT26" s="790"/>
      <c r="AU26" s="790"/>
      <c r="AV26" s="790"/>
      <c r="AW26" s="790"/>
      <c r="AY26" s="790">
        <v>4</v>
      </c>
      <c r="AZ26" s="790"/>
      <c r="BA26" s="790"/>
      <c r="BB26" s="790"/>
      <c r="BC26" s="790"/>
      <c r="BD26" s="790"/>
      <c r="BE26" s="790"/>
      <c r="BG26" s="790">
        <v>0</v>
      </c>
      <c r="BH26" s="790"/>
      <c r="BI26" s="790"/>
      <c r="BJ26" s="790"/>
      <c r="BK26" s="790"/>
      <c r="BL26" s="790"/>
      <c r="BM26" s="790"/>
      <c r="BO26" s="790">
        <v>3</v>
      </c>
      <c r="BP26" s="790"/>
      <c r="BQ26" s="790"/>
      <c r="BR26" s="790"/>
      <c r="BS26" s="790"/>
      <c r="BT26" s="790"/>
      <c r="BU26" s="790"/>
      <c r="BW26" s="790">
        <v>80</v>
      </c>
      <c r="BX26" s="790"/>
      <c r="BY26" s="790"/>
      <c r="BZ26" s="790"/>
      <c r="CA26" s="790"/>
      <c r="CB26" s="790"/>
      <c r="CC26" s="790"/>
      <c r="CE26" s="790">
        <v>25</v>
      </c>
      <c r="CF26" s="790"/>
      <c r="CG26" s="790"/>
      <c r="CH26" s="790"/>
      <c r="CI26" s="790"/>
      <c r="CJ26" s="790"/>
      <c r="CK26" s="790"/>
    </row>
    <row r="27" spans="1:89" ht="21.75" customHeight="1">
      <c r="A27" s="117"/>
      <c r="B27" s="441" t="s">
        <v>473</v>
      </c>
      <c r="C27" s="790">
        <v>615</v>
      </c>
      <c r="D27" s="790"/>
      <c r="E27" s="790"/>
      <c r="F27" s="790"/>
      <c r="G27" s="790"/>
      <c r="H27" s="790"/>
      <c r="I27" s="790"/>
      <c r="J27" s="435"/>
      <c r="K27" s="790">
        <v>340</v>
      </c>
      <c r="L27" s="790"/>
      <c r="M27" s="790"/>
      <c r="N27" s="790"/>
      <c r="O27" s="790"/>
      <c r="P27" s="790"/>
      <c r="Q27" s="790"/>
      <c r="S27" s="788">
        <v>38</v>
      </c>
      <c r="T27" s="788"/>
      <c r="U27" s="788"/>
      <c r="V27" s="788"/>
      <c r="W27" s="788"/>
      <c r="X27" s="788"/>
      <c r="Y27" s="788"/>
      <c r="AA27" s="788">
        <v>111</v>
      </c>
      <c r="AB27" s="788"/>
      <c r="AC27" s="788"/>
      <c r="AD27" s="788"/>
      <c r="AE27" s="788"/>
      <c r="AF27" s="788"/>
      <c r="AG27" s="788"/>
      <c r="AI27" s="790">
        <v>2</v>
      </c>
      <c r="AJ27" s="790"/>
      <c r="AK27" s="790"/>
      <c r="AL27" s="790"/>
      <c r="AM27" s="790"/>
      <c r="AN27" s="790"/>
      <c r="AO27" s="790"/>
      <c r="AQ27" s="790">
        <v>44</v>
      </c>
      <c r="AR27" s="790"/>
      <c r="AS27" s="790"/>
      <c r="AT27" s="790"/>
      <c r="AU27" s="790"/>
      <c r="AV27" s="790"/>
      <c r="AW27" s="790"/>
      <c r="AY27" s="790">
        <v>2</v>
      </c>
      <c r="AZ27" s="790"/>
      <c r="BA27" s="790"/>
      <c r="BB27" s="790"/>
      <c r="BC27" s="790"/>
      <c r="BD27" s="790"/>
      <c r="BE27" s="790"/>
      <c r="BG27" s="790">
        <v>0</v>
      </c>
      <c r="BH27" s="790"/>
      <c r="BI27" s="790"/>
      <c r="BJ27" s="790"/>
      <c r="BK27" s="790"/>
      <c r="BL27" s="790"/>
      <c r="BM27" s="790"/>
      <c r="BO27" s="790">
        <v>2</v>
      </c>
      <c r="BP27" s="790"/>
      <c r="BQ27" s="790"/>
      <c r="BR27" s="790"/>
      <c r="BS27" s="790"/>
      <c r="BT27" s="790"/>
      <c r="BU27" s="790"/>
      <c r="BW27" s="790">
        <v>67</v>
      </c>
      <c r="BX27" s="790"/>
      <c r="BY27" s="790"/>
      <c r="BZ27" s="790"/>
      <c r="CA27" s="790"/>
      <c r="CB27" s="790"/>
      <c r="CC27" s="790"/>
      <c r="CE27" s="790">
        <v>9</v>
      </c>
      <c r="CF27" s="790"/>
      <c r="CG27" s="790"/>
      <c r="CH27" s="790"/>
      <c r="CI27" s="790"/>
      <c r="CJ27" s="790"/>
      <c r="CK27" s="790"/>
    </row>
    <row r="28" spans="1:89" ht="21.75" customHeight="1">
      <c r="A28" s="117"/>
      <c r="B28" s="244"/>
      <c r="C28" s="790"/>
      <c r="D28" s="790"/>
      <c r="E28" s="790"/>
      <c r="F28" s="790"/>
      <c r="G28" s="790"/>
      <c r="H28" s="790"/>
      <c r="I28" s="790"/>
      <c r="J28" s="435"/>
      <c r="K28" s="790"/>
      <c r="L28" s="790"/>
      <c r="M28" s="790"/>
      <c r="N28" s="790"/>
      <c r="O28" s="790"/>
      <c r="P28" s="790"/>
      <c r="Q28" s="790"/>
      <c r="S28" s="788"/>
      <c r="T28" s="788"/>
      <c r="U28" s="788"/>
      <c r="V28" s="788"/>
      <c r="W28" s="788"/>
      <c r="X28" s="788"/>
      <c r="Y28" s="788"/>
      <c r="AA28" s="788"/>
      <c r="AB28" s="788"/>
      <c r="AC28" s="788"/>
      <c r="AD28" s="788"/>
      <c r="AE28" s="788"/>
      <c r="AF28" s="788"/>
      <c r="AG28" s="788"/>
      <c r="AI28" s="790"/>
      <c r="AJ28" s="790"/>
      <c r="AK28" s="790"/>
      <c r="AL28" s="790"/>
      <c r="AM28" s="790"/>
      <c r="AN28" s="790"/>
      <c r="AO28" s="790"/>
      <c r="AQ28" s="790"/>
      <c r="AR28" s="790"/>
      <c r="AS28" s="790"/>
      <c r="AT28" s="790"/>
      <c r="AU28" s="790"/>
      <c r="AV28" s="790"/>
      <c r="AW28" s="790"/>
      <c r="AY28" s="790"/>
      <c r="AZ28" s="790"/>
      <c r="BA28" s="790"/>
      <c r="BB28" s="790"/>
      <c r="BC28" s="790"/>
      <c r="BD28" s="790"/>
      <c r="BE28" s="790"/>
      <c r="BG28" s="790"/>
      <c r="BH28" s="790"/>
      <c r="BI28" s="790"/>
      <c r="BJ28" s="790"/>
      <c r="BK28" s="790"/>
      <c r="BL28" s="790"/>
      <c r="BM28" s="790"/>
      <c r="BO28" s="790"/>
      <c r="BP28" s="790"/>
      <c r="BQ28" s="790"/>
      <c r="BR28" s="790"/>
      <c r="BS28" s="790"/>
      <c r="BT28" s="790"/>
      <c r="BU28" s="790"/>
      <c r="BW28" s="790"/>
      <c r="BX28" s="790"/>
      <c r="BY28" s="790"/>
      <c r="BZ28" s="790"/>
      <c r="CA28" s="790"/>
      <c r="CB28" s="790"/>
      <c r="CC28" s="790"/>
      <c r="CE28" s="790"/>
      <c r="CF28" s="790"/>
      <c r="CG28" s="790"/>
      <c r="CH28" s="790"/>
      <c r="CI28" s="790"/>
      <c r="CJ28" s="790"/>
      <c r="CK28" s="790"/>
    </row>
    <row r="29" spans="1:89" ht="21.75" customHeight="1">
      <c r="A29" s="442">
        <v>2001</v>
      </c>
      <c r="B29" s="438" t="s">
        <v>462</v>
      </c>
      <c r="C29" s="790">
        <v>811</v>
      </c>
      <c r="D29" s="790"/>
      <c r="E29" s="790"/>
      <c r="F29" s="790"/>
      <c r="G29" s="790"/>
      <c r="H29" s="790"/>
      <c r="I29" s="790"/>
      <c r="J29" s="435"/>
      <c r="K29" s="790">
        <v>430</v>
      </c>
      <c r="L29" s="790"/>
      <c r="M29" s="790"/>
      <c r="N29" s="790"/>
      <c r="O29" s="790"/>
      <c r="P29" s="790"/>
      <c r="Q29" s="790"/>
      <c r="S29" s="788">
        <v>97</v>
      </c>
      <c r="T29" s="788"/>
      <c r="U29" s="788"/>
      <c r="V29" s="788"/>
      <c r="W29" s="788"/>
      <c r="X29" s="788"/>
      <c r="Y29" s="788"/>
      <c r="AA29" s="788">
        <v>102</v>
      </c>
      <c r="AB29" s="788"/>
      <c r="AC29" s="788"/>
      <c r="AD29" s="788"/>
      <c r="AE29" s="788"/>
      <c r="AF29" s="788"/>
      <c r="AG29" s="788"/>
      <c r="AI29" s="790">
        <v>13</v>
      </c>
      <c r="AJ29" s="790"/>
      <c r="AK29" s="790"/>
      <c r="AL29" s="790"/>
      <c r="AM29" s="790"/>
      <c r="AN29" s="790"/>
      <c r="AO29" s="790"/>
      <c r="AQ29" s="790">
        <v>30</v>
      </c>
      <c r="AR29" s="790"/>
      <c r="AS29" s="790"/>
      <c r="AT29" s="790"/>
      <c r="AU29" s="790"/>
      <c r="AV29" s="790"/>
      <c r="AW29" s="790"/>
      <c r="AY29" s="790">
        <v>1</v>
      </c>
      <c r="AZ29" s="790"/>
      <c r="BA29" s="790"/>
      <c r="BB29" s="790"/>
      <c r="BC29" s="790"/>
      <c r="BD29" s="790"/>
      <c r="BE29" s="790"/>
      <c r="BG29" s="790">
        <v>2</v>
      </c>
      <c r="BH29" s="790"/>
      <c r="BI29" s="790"/>
      <c r="BJ29" s="790"/>
      <c r="BK29" s="790"/>
      <c r="BL29" s="790"/>
      <c r="BM29" s="790"/>
      <c r="BO29" s="790">
        <v>2</v>
      </c>
      <c r="BP29" s="790"/>
      <c r="BQ29" s="790"/>
      <c r="BR29" s="790"/>
      <c r="BS29" s="790"/>
      <c r="BT29" s="790"/>
      <c r="BU29" s="790"/>
      <c r="BW29" s="790">
        <v>95</v>
      </c>
      <c r="BX29" s="790"/>
      <c r="BY29" s="790"/>
      <c r="BZ29" s="790"/>
      <c r="CA29" s="790"/>
      <c r="CB29" s="790"/>
      <c r="CC29" s="790"/>
      <c r="CE29" s="790">
        <v>39</v>
      </c>
      <c r="CF29" s="790"/>
      <c r="CG29" s="790"/>
      <c r="CH29" s="790"/>
      <c r="CI29" s="790"/>
      <c r="CJ29" s="790"/>
      <c r="CK29" s="790"/>
    </row>
    <row r="30" spans="1:89" ht="21.75" customHeight="1">
      <c r="A30" s="442"/>
      <c r="B30" s="439" t="s">
        <v>678</v>
      </c>
      <c r="C30" s="790">
        <v>796</v>
      </c>
      <c r="D30" s="790"/>
      <c r="E30" s="790"/>
      <c r="F30" s="790"/>
      <c r="G30" s="790"/>
      <c r="H30" s="790"/>
      <c r="I30" s="790"/>
      <c r="J30" s="435"/>
      <c r="K30" s="790">
        <v>436</v>
      </c>
      <c r="L30" s="790"/>
      <c r="M30" s="790"/>
      <c r="N30" s="790"/>
      <c r="O30" s="790"/>
      <c r="P30" s="790"/>
      <c r="Q30" s="790"/>
      <c r="S30" s="788">
        <v>76</v>
      </c>
      <c r="T30" s="788"/>
      <c r="U30" s="788"/>
      <c r="V30" s="788"/>
      <c r="W30" s="788"/>
      <c r="X30" s="788"/>
      <c r="Y30" s="788"/>
      <c r="AA30" s="788">
        <v>140</v>
      </c>
      <c r="AB30" s="788"/>
      <c r="AC30" s="788"/>
      <c r="AD30" s="788"/>
      <c r="AE30" s="788"/>
      <c r="AF30" s="788"/>
      <c r="AG30" s="788"/>
      <c r="AI30" s="790">
        <v>12</v>
      </c>
      <c r="AJ30" s="790"/>
      <c r="AK30" s="790"/>
      <c r="AL30" s="790"/>
      <c r="AM30" s="790"/>
      <c r="AN30" s="790"/>
      <c r="AO30" s="790"/>
      <c r="AQ30" s="790">
        <v>34</v>
      </c>
      <c r="AR30" s="790"/>
      <c r="AS30" s="790"/>
      <c r="AT30" s="790"/>
      <c r="AU30" s="790"/>
      <c r="AV30" s="790"/>
      <c r="AW30" s="790"/>
      <c r="AY30" s="790">
        <v>4</v>
      </c>
      <c r="AZ30" s="790"/>
      <c r="BA30" s="790"/>
      <c r="BB30" s="790"/>
      <c r="BC30" s="790"/>
      <c r="BD30" s="790"/>
      <c r="BE30" s="790"/>
      <c r="BG30" s="790">
        <v>3</v>
      </c>
      <c r="BH30" s="790"/>
      <c r="BI30" s="790"/>
      <c r="BJ30" s="790"/>
      <c r="BK30" s="790"/>
      <c r="BL30" s="790"/>
      <c r="BM30" s="790"/>
      <c r="BO30" s="790">
        <v>1</v>
      </c>
      <c r="BP30" s="790"/>
      <c r="BQ30" s="790"/>
      <c r="BR30" s="790"/>
      <c r="BS30" s="790"/>
      <c r="BT30" s="790"/>
      <c r="BU30" s="790"/>
      <c r="BW30" s="790">
        <v>77</v>
      </c>
      <c r="BX30" s="790"/>
      <c r="BY30" s="790"/>
      <c r="BZ30" s="790"/>
      <c r="CA30" s="790"/>
      <c r="CB30" s="790"/>
      <c r="CC30" s="790"/>
      <c r="CE30" s="790">
        <f>C30-SUM(K30:CC30)</f>
        <v>13</v>
      </c>
      <c r="CF30" s="790"/>
      <c r="CG30" s="790"/>
      <c r="CH30" s="790"/>
      <c r="CI30" s="790"/>
      <c r="CJ30" s="790"/>
      <c r="CK30" s="790"/>
    </row>
    <row r="31" spans="1:89" ht="21.75" customHeight="1">
      <c r="A31" s="442"/>
      <c r="B31" s="439" t="s">
        <v>464</v>
      </c>
      <c r="C31" s="790">
        <v>815</v>
      </c>
      <c r="D31" s="790"/>
      <c r="E31" s="790"/>
      <c r="F31" s="790"/>
      <c r="G31" s="790"/>
      <c r="H31" s="790"/>
      <c r="I31" s="790"/>
      <c r="J31" s="435"/>
      <c r="K31" s="790">
        <v>439</v>
      </c>
      <c r="L31" s="790"/>
      <c r="M31" s="790"/>
      <c r="N31" s="790"/>
      <c r="O31" s="790"/>
      <c r="P31" s="790"/>
      <c r="Q31" s="790"/>
      <c r="S31" s="788">
        <v>115</v>
      </c>
      <c r="T31" s="788"/>
      <c r="U31" s="788"/>
      <c r="V31" s="788"/>
      <c r="W31" s="788"/>
      <c r="X31" s="788"/>
      <c r="Y31" s="788"/>
      <c r="AA31" s="788">
        <v>119</v>
      </c>
      <c r="AB31" s="788"/>
      <c r="AC31" s="788"/>
      <c r="AD31" s="788"/>
      <c r="AE31" s="788"/>
      <c r="AF31" s="788"/>
      <c r="AG31" s="788"/>
      <c r="AI31" s="790">
        <v>3</v>
      </c>
      <c r="AJ31" s="790"/>
      <c r="AK31" s="790"/>
      <c r="AL31" s="790"/>
      <c r="AM31" s="790"/>
      <c r="AN31" s="790"/>
      <c r="AO31" s="790"/>
      <c r="AQ31" s="790">
        <v>31</v>
      </c>
      <c r="AR31" s="790"/>
      <c r="AS31" s="790"/>
      <c r="AT31" s="790"/>
      <c r="AU31" s="790"/>
      <c r="AV31" s="790"/>
      <c r="AW31" s="790"/>
      <c r="AY31" s="790">
        <v>10</v>
      </c>
      <c r="AZ31" s="790"/>
      <c r="BA31" s="790"/>
      <c r="BB31" s="790"/>
      <c r="BC31" s="790"/>
      <c r="BD31" s="790"/>
      <c r="BE31" s="790"/>
      <c r="BG31" s="790">
        <v>2</v>
      </c>
      <c r="BH31" s="790"/>
      <c r="BI31" s="790"/>
      <c r="BJ31" s="790"/>
      <c r="BK31" s="790"/>
      <c r="BL31" s="790"/>
      <c r="BM31" s="790"/>
      <c r="BO31" s="790">
        <v>3</v>
      </c>
      <c r="BP31" s="790"/>
      <c r="BQ31" s="790"/>
      <c r="BR31" s="790"/>
      <c r="BS31" s="790"/>
      <c r="BT31" s="790"/>
      <c r="BU31" s="790"/>
      <c r="BW31" s="790">
        <v>82</v>
      </c>
      <c r="BX31" s="790"/>
      <c r="BY31" s="790"/>
      <c r="BZ31" s="790"/>
      <c r="CA31" s="790"/>
      <c r="CB31" s="790"/>
      <c r="CC31" s="790"/>
      <c r="CE31" s="790">
        <f>C31-SUM(K31:CC31)</f>
        <v>11</v>
      </c>
      <c r="CF31" s="790"/>
      <c r="CG31" s="790"/>
      <c r="CH31" s="790"/>
      <c r="CI31" s="790"/>
      <c r="CJ31" s="790"/>
      <c r="CK31" s="790"/>
    </row>
    <row r="32" spans="1:89" ht="21.75" customHeight="1">
      <c r="A32" s="442"/>
      <c r="B32" s="439" t="s">
        <v>733</v>
      </c>
      <c r="C32" s="790">
        <v>573</v>
      </c>
      <c r="D32" s="790"/>
      <c r="E32" s="790"/>
      <c r="F32" s="790"/>
      <c r="G32" s="790"/>
      <c r="H32" s="790"/>
      <c r="I32" s="790"/>
      <c r="J32" s="435"/>
      <c r="K32" s="790">
        <v>319</v>
      </c>
      <c r="L32" s="790"/>
      <c r="M32" s="790"/>
      <c r="N32" s="790"/>
      <c r="O32" s="790"/>
      <c r="P32" s="790"/>
      <c r="Q32" s="790"/>
      <c r="S32" s="788">
        <v>83</v>
      </c>
      <c r="T32" s="788"/>
      <c r="U32" s="788"/>
      <c r="V32" s="788"/>
      <c r="W32" s="788"/>
      <c r="X32" s="788"/>
      <c r="Y32" s="788"/>
      <c r="AA32" s="788">
        <v>75</v>
      </c>
      <c r="AB32" s="788"/>
      <c r="AC32" s="788"/>
      <c r="AD32" s="788"/>
      <c r="AE32" s="788"/>
      <c r="AF32" s="788"/>
      <c r="AG32" s="788"/>
      <c r="AI32" s="790">
        <v>8</v>
      </c>
      <c r="AJ32" s="790"/>
      <c r="AK32" s="790"/>
      <c r="AL32" s="790"/>
      <c r="AM32" s="790"/>
      <c r="AN32" s="790"/>
      <c r="AO32" s="790"/>
      <c r="AQ32" s="790">
        <v>15</v>
      </c>
      <c r="AR32" s="790"/>
      <c r="AS32" s="790"/>
      <c r="AT32" s="790"/>
      <c r="AU32" s="790"/>
      <c r="AV32" s="790"/>
      <c r="AW32" s="790"/>
      <c r="AY32" s="790">
        <v>4</v>
      </c>
      <c r="AZ32" s="790"/>
      <c r="BA32" s="790"/>
      <c r="BB32" s="790"/>
      <c r="BC32" s="790"/>
      <c r="BD32" s="790"/>
      <c r="BE32" s="790"/>
      <c r="BG32" s="790">
        <v>1</v>
      </c>
      <c r="BH32" s="790"/>
      <c r="BI32" s="790"/>
      <c r="BJ32" s="790"/>
      <c r="BK32" s="790"/>
      <c r="BL32" s="790"/>
      <c r="BM32" s="790"/>
      <c r="BO32" s="790">
        <v>2</v>
      </c>
      <c r="BP32" s="790"/>
      <c r="BQ32" s="790"/>
      <c r="BR32" s="790"/>
      <c r="BS32" s="790"/>
      <c r="BT32" s="790"/>
      <c r="BU32" s="790"/>
      <c r="BW32" s="790">
        <v>53</v>
      </c>
      <c r="BX32" s="790"/>
      <c r="BY32" s="790"/>
      <c r="BZ32" s="790"/>
      <c r="CA32" s="790"/>
      <c r="CB32" s="790"/>
      <c r="CC32" s="790"/>
      <c r="CE32" s="790">
        <v>13</v>
      </c>
      <c r="CF32" s="790"/>
      <c r="CG32" s="790"/>
      <c r="CH32" s="790"/>
      <c r="CI32" s="790"/>
      <c r="CJ32" s="790"/>
      <c r="CK32" s="790"/>
    </row>
    <row r="33" spans="1:89" ht="21.75" customHeight="1">
      <c r="A33" s="442"/>
      <c r="B33" s="439" t="s">
        <v>466</v>
      </c>
      <c r="C33" s="790">
        <v>763</v>
      </c>
      <c r="D33" s="790"/>
      <c r="E33" s="790"/>
      <c r="F33" s="790"/>
      <c r="G33" s="790"/>
      <c r="H33" s="790"/>
      <c r="I33" s="790"/>
      <c r="J33" s="435"/>
      <c r="K33" s="790">
        <v>409</v>
      </c>
      <c r="L33" s="790"/>
      <c r="M33" s="790"/>
      <c r="N33" s="790"/>
      <c r="O33" s="790"/>
      <c r="P33" s="790"/>
      <c r="Q33" s="790"/>
      <c r="S33" s="788">
        <v>90</v>
      </c>
      <c r="T33" s="788"/>
      <c r="U33" s="788"/>
      <c r="V33" s="788"/>
      <c r="W33" s="788"/>
      <c r="X33" s="788"/>
      <c r="Y33" s="788"/>
      <c r="AA33" s="788">
        <v>133</v>
      </c>
      <c r="AB33" s="788"/>
      <c r="AC33" s="788"/>
      <c r="AD33" s="788"/>
      <c r="AE33" s="788"/>
      <c r="AF33" s="788"/>
      <c r="AG33" s="788"/>
      <c r="AI33" s="790">
        <v>11</v>
      </c>
      <c r="AJ33" s="790"/>
      <c r="AK33" s="790"/>
      <c r="AL33" s="790"/>
      <c r="AM33" s="790"/>
      <c r="AN33" s="790"/>
      <c r="AO33" s="790"/>
      <c r="AQ33" s="790">
        <v>31</v>
      </c>
      <c r="AR33" s="790"/>
      <c r="AS33" s="790"/>
      <c r="AT33" s="790"/>
      <c r="AU33" s="790"/>
      <c r="AV33" s="790"/>
      <c r="AW33" s="790"/>
      <c r="AY33" s="790">
        <v>0</v>
      </c>
      <c r="AZ33" s="790"/>
      <c r="BA33" s="790"/>
      <c r="BB33" s="790"/>
      <c r="BC33" s="790"/>
      <c r="BD33" s="790"/>
      <c r="BE33" s="790"/>
      <c r="BG33" s="790">
        <v>2</v>
      </c>
      <c r="BH33" s="790"/>
      <c r="BI33" s="790"/>
      <c r="BJ33" s="790"/>
      <c r="BK33" s="790"/>
      <c r="BL33" s="790"/>
      <c r="BM33" s="790"/>
      <c r="BO33" s="790">
        <v>2</v>
      </c>
      <c r="BP33" s="790"/>
      <c r="BQ33" s="790"/>
      <c r="BR33" s="790"/>
      <c r="BS33" s="790"/>
      <c r="BT33" s="790"/>
      <c r="BU33" s="790"/>
      <c r="BW33" s="790">
        <v>64</v>
      </c>
      <c r="BX33" s="790"/>
      <c r="BY33" s="790"/>
      <c r="BZ33" s="790"/>
      <c r="CA33" s="790"/>
      <c r="CB33" s="790"/>
      <c r="CC33" s="790"/>
      <c r="CE33" s="790">
        <v>21</v>
      </c>
      <c r="CF33" s="790"/>
      <c r="CG33" s="790"/>
      <c r="CH33" s="790"/>
      <c r="CI33" s="790"/>
      <c r="CJ33" s="790"/>
      <c r="CK33" s="790"/>
    </row>
    <row r="34" spans="1:90" ht="21.75" customHeight="1">
      <c r="A34" s="442"/>
      <c r="B34" s="523" t="s">
        <v>499</v>
      </c>
      <c r="C34" s="829">
        <f>SUM(C29:I33)</f>
        <v>3758</v>
      </c>
      <c r="D34" s="829"/>
      <c r="E34" s="829"/>
      <c r="F34" s="829"/>
      <c r="G34" s="829"/>
      <c r="H34" s="829"/>
      <c r="I34" s="829"/>
      <c r="J34" s="426"/>
      <c r="K34" s="829">
        <f>SUM(K29:Q33)</f>
        <v>2033</v>
      </c>
      <c r="L34" s="829"/>
      <c r="M34" s="829"/>
      <c r="N34" s="829"/>
      <c r="O34" s="829"/>
      <c r="P34" s="829"/>
      <c r="Q34" s="829"/>
      <c r="R34" s="426"/>
      <c r="S34" s="829">
        <f>SUM(S29:Y33)</f>
        <v>461</v>
      </c>
      <c r="T34" s="829"/>
      <c r="U34" s="829"/>
      <c r="V34" s="829"/>
      <c r="W34" s="829"/>
      <c r="X34" s="829"/>
      <c r="Y34" s="829"/>
      <c r="Z34" s="426"/>
      <c r="AA34" s="829">
        <f>SUM(AA29:AG33)</f>
        <v>569</v>
      </c>
      <c r="AB34" s="829"/>
      <c r="AC34" s="829"/>
      <c r="AD34" s="829"/>
      <c r="AE34" s="829"/>
      <c r="AF34" s="829"/>
      <c r="AG34" s="829"/>
      <c r="AH34" s="426"/>
      <c r="AI34" s="829">
        <f>SUM(AI29:AO33)</f>
        <v>47</v>
      </c>
      <c r="AJ34" s="829"/>
      <c r="AK34" s="829"/>
      <c r="AL34" s="829"/>
      <c r="AM34" s="829"/>
      <c r="AN34" s="829"/>
      <c r="AO34" s="829"/>
      <c r="AP34" s="426"/>
      <c r="AQ34" s="829">
        <f>SUM(AQ29:AW33)</f>
        <v>141</v>
      </c>
      <c r="AR34" s="829"/>
      <c r="AS34" s="829"/>
      <c r="AT34" s="829"/>
      <c r="AU34" s="829"/>
      <c r="AV34" s="829"/>
      <c r="AW34" s="829"/>
      <c r="AX34" s="426"/>
      <c r="AY34" s="829">
        <f>SUM(AY29:BE33)</f>
        <v>19</v>
      </c>
      <c r="AZ34" s="829"/>
      <c r="BA34" s="829"/>
      <c r="BB34" s="829"/>
      <c r="BC34" s="829"/>
      <c r="BD34" s="829"/>
      <c r="BE34" s="829"/>
      <c r="BF34" s="426"/>
      <c r="BG34" s="829">
        <f>SUM(BG29:BM33)</f>
        <v>10</v>
      </c>
      <c r="BH34" s="829"/>
      <c r="BI34" s="829"/>
      <c r="BJ34" s="829"/>
      <c r="BK34" s="829"/>
      <c r="BL34" s="829"/>
      <c r="BM34" s="829"/>
      <c r="BN34" s="426"/>
      <c r="BO34" s="829">
        <f>SUM(BO29:BU33)</f>
        <v>10</v>
      </c>
      <c r="BP34" s="829"/>
      <c r="BQ34" s="829"/>
      <c r="BR34" s="829"/>
      <c r="BS34" s="829"/>
      <c r="BT34" s="829"/>
      <c r="BU34" s="829"/>
      <c r="BV34" s="426"/>
      <c r="BW34" s="829">
        <f>SUM(BW29:CC33)</f>
        <v>371</v>
      </c>
      <c r="BX34" s="829"/>
      <c r="BY34" s="829"/>
      <c r="BZ34" s="829"/>
      <c r="CA34" s="829"/>
      <c r="CB34" s="829"/>
      <c r="CC34" s="829"/>
      <c r="CD34" s="426"/>
      <c r="CE34" s="829">
        <f>SUM(CE29:CK33)</f>
        <v>97</v>
      </c>
      <c r="CF34" s="829"/>
      <c r="CG34" s="829"/>
      <c r="CH34" s="829"/>
      <c r="CI34" s="829"/>
      <c r="CJ34" s="829"/>
      <c r="CK34" s="829"/>
      <c r="CL34" s="426"/>
    </row>
    <row r="35" spans="1:90" ht="21.75" customHeight="1">
      <c r="A35" s="443"/>
      <c r="B35" s="444"/>
      <c r="C35" s="793"/>
      <c r="D35" s="793"/>
      <c r="E35" s="793"/>
      <c r="F35" s="793"/>
      <c r="G35" s="793"/>
      <c r="H35" s="793"/>
      <c r="I35" s="793"/>
      <c r="J35" s="430"/>
      <c r="K35" s="793"/>
      <c r="L35" s="793"/>
      <c r="M35" s="793"/>
      <c r="N35" s="793"/>
      <c r="O35" s="793"/>
      <c r="P35" s="793"/>
      <c r="Q35" s="793"/>
      <c r="R35" s="430"/>
      <c r="S35" s="793"/>
      <c r="T35" s="793"/>
      <c r="U35" s="793"/>
      <c r="V35" s="793"/>
      <c r="W35" s="793"/>
      <c r="X35" s="793"/>
      <c r="Y35" s="793"/>
      <c r="Z35" s="430"/>
      <c r="AA35" s="793"/>
      <c r="AB35" s="793"/>
      <c r="AC35" s="793"/>
      <c r="AD35" s="793"/>
      <c r="AE35" s="793"/>
      <c r="AF35" s="793"/>
      <c r="AG35" s="793"/>
      <c r="AH35" s="430"/>
      <c r="AI35" s="793"/>
      <c r="AJ35" s="793"/>
      <c r="AK35" s="793"/>
      <c r="AL35" s="793"/>
      <c r="AM35" s="793"/>
      <c r="AN35" s="793"/>
      <c r="AO35" s="793"/>
      <c r="AP35" s="430"/>
      <c r="AQ35" s="793"/>
      <c r="AR35" s="793"/>
      <c r="AS35" s="793"/>
      <c r="AT35" s="793"/>
      <c r="AU35" s="793"/>
      <c r="AV35" s="793"/>
      <c r="AW35" s="793"/>
      <c r="AX35" s="430"/>
      <c r="AY35" s="793"/>
      <c r="AZ35" s="793"/>
      <c r="BA35" s="793"/>
      <c r="BB35" s="793"/>
      <c r="BC35" s="793"/>
      <c r="BD35" s="793"/>
      <c r="BE35" s="793"/>
      <c r="BF35" s="430"/>
      <c r="BG35" s="817"/>
      <c r="BH35" s="817"/>
      <c r="BI35" s="817"/>
      <c r="BJ35" s="817"/>
      <c r="BK35" s="817"/>
      <c r="BL35" s="817"/>
      <c r="BM35" s="817"/>
      <c r="BN35" s="430"/>
      <c r="BO35" s="817"/>
      <c r="BP35" s="817"/>
      <c r="BQ35" s="817"/>
      <c r="BR35" s="817"/>
      <c r="BS35" s="817"/>
      <c r="BT35" s="817"/>
      <c r="BU35" s="817"/>
      <c r="BV35" s="430"/>
      <c r="BW35" s="817"/>
      <c r="BX35" s="817"/>
      <c r="BY35" s="817"/>
      <c r="BZ35" s="817"/>
      <c r="CA35" s="817"/>
      <c r="CB35" s="817"/>
      <c r="CC35" s="817"/>
      <c r="CD35" s="430"/>
      <c r="CE35" s="817"/>
      <c r="CF35" s="817"/>
      <c r="CG35" s="817"/>
      <c r="CH35" s="817"/>
      <c r="CI35" s="817"/>
      <c r="CJ35" s="817"/>
      <c r="CK35" s="817"/>
      <c r="CL35" s="430"/>
    </row>
    <row r="36" spans="1:19" ht="21.75" customHeight="1">
      <c r="A36" s="445">
        <v>0</v>
      </c>
      <c r="B36" s="127" t="s">
        <v>61</v>
      </c>
      <c r="C36" s="435"/>
      <c r="D36" s="435"/>
      <c r="E36" s="436"/>
      <c r="G36" s="435"/>
      <c r="H36" s="436"/>
      <c r="J36" s="435"/>
      <c r="K36" s="436"/>
      <c r="M36" s="435"/>
      <c r="N36" s="436"/>
      <c r="P36" s="435"/>
      <c r="Q36" s="436"/>
      <c r="S36" s="435"/>
    </row>
    <row r="37" spans="1:19" ht="21.75" customHeight="1">
      <c r="A37" s="116"/>
      <c r="B37" s="128" t="s">
        <v>62</v>
      </c>
      <c r="C37" s="435"/>
      <c r="D37" s="435"/>
      <c r="E37" s="436"/>
      <c r="G37" s="435"/>
      <c r="H37" s="436"/>
      <c r="J37" s="435"/>
      <c r="K37" s="436"/>
      <c r="M37" s="435"/>
      <c r="N37" s="436"/>
      <c r="P37" s="435"/>
      <c r="Q37" s="436"/>
      <c r="S37" s="435"/>
    </row>
    <row r="38" spans="1:19" ht="21.75" customHeight="1">
      <c r="A38" s="116"/>
      <c r="C38" s="435"/>
      <c r="D38" s="435"/>
      <c r="E38" s="436"/>
      <c r="G38" s="435"/>
      <c r="H38" s="436"/>
      <c r="J38" s="435"/>
      <c r="K38" s="436"/>
      <c r="M38" s="435"/>
      <c r="N38" s="436"/>
      <c r="P38" s="435"/>
      <c r="Q38" s="436"/>
      <c r="S38" s="435"/>
    </row>
    <row r="39" spans="1:19" ht="21.75" customHeight="1">
      <c r="A39" s="116"/>
      <c r="C39" s="435"/>
      <c r="D39" s="435"/>
      <c r="E39" s="436"/>
      <c r="G39" s="435"/>
      <c r="H39" s="436"/>
      <c r="J39" s="435"/>
      <c r="K39" s="436"/>
      <c r="M39" s="435"/>
      <c r="N39" s="436"/>
      <c r="P39" s="435"/>
      <c r="Q39" s="436"/>
      <c r="S39" s="435"/>
    </row>
    <row r="40" spans="3:19" ht="21.75" customHeight="1">
      <c r="C40" s="435"/>
      <c r="D40" s="435"/>
      <c r="E40" s="436"/>
      <c r="G40" s="435"/>
      <c r="H40" s="436"/>
      <c r="J40" s="435"/>
      <c r="K40" s="436"/>
      <c r="M40" s="435"/>
      <c r="N40" s="436"/>
      <c r="P40" s="435"/>
      <c r="Q40" s="436"/>
      <c r="S40" s="435"/>
    </row>
    <row r="41" spans="3:19" ht="21.75" customHeight="1">
      <c r="C41" s="435"/>
      <c r="D41" s="435"/>
      <c r="E41" s="436"/>
      <c r="G41" s="435"/>
      <c r="H41" s="436"/>
      <c r="J41" s="435"/>
      <c r="K41" s="436"/>
      <c r="M41" s="435"/>
      <c r="N41" s="436"/>
      <c r="P41" s="435"/>
      <c r="Q41" s="436"/>
      <c r="S41" s="435"/>
    </row>
    <row r="42" spans="1:19" s="433" customFormat="1" ht="21.75" customHeight="1">
      <c r="A42" s="446" t="s">
        <v>474</v>
      </c>
      <c r="B42" s="447" t="s">
        <v>475</v>
      </c>
      <c r="G42" s="434"/>
      <c r="J42" s="434"/>
      <c r="M42" s="434"/>
      <c r="P42" s="434"/>
      <c r="S42" s="434"/>
    </row>
    <row r="43" spans="1:19" s="433" customFormat="1" ht="21.75" customHeight="1">
      <c r="A43" s="448" t="s">
        <v>476</v>
      </c>
      <c r="B43" s="449" t="s">
        <v>477</v>
      </c>
      <c r="G43" s="434"/>
      <c r="J43" s="434"/>
      <c r="M43" s="434"/>
      <c r="P43" s="434"/>
      <c r="S43" s="434"/>
    </row>
    <row r="44" spans="1:90" ht="21.75" customHeight="1">
      <c r="A44" s="450"/>
      <c r="B44" s="451"/>
      <c r="C44" s="451"/>
      <c r="D44" s="435"/>
      <c r="E44" s="436"/>
      <c r="G44" s="435"/>
      <c r="H44" s="436"/>
      <c r="J44" s="435"/>
      <c r="K44" s="436"/>
      <c r="M44" s="435"/>
      <c r="N44" s="436"/>
      <c r="P44" s="435"/>
      <c r="Q44" s="436"/>
      <c r="S44" s="435"/>
      <c r="CL44" s="437" t="s">
        <v>478</v>
      </c>
    </row>
    <row r="45" spans="1:90" s="426" customFormat="1" ht="21.75" customHeight="1">
      <c r="A45" s="818" t="s">
        <v>479</v>
      </c>
      <c r="B45" s="818"/>
      <c r="C45" s="818"/>
      <c r="D45" s="818"/>
      <c r="E45" s="818"/>
      <c r="F45" s="819"/>
      <c r="G45" s="820" t="s">
        <v>480</v>
      </c>
      <c r="H45" s="821"/>
      <c r="I45" s="821"/>
      <c r="J45" s="821"/>
      <c r="K45" s="821"/>
      <c r="L45" s="821"/>
      <c r="M45" s="821"/>
      <c r="N45" s="821"/>
      <c r="O45" s="821"/>
      <c r="P45" s="821"/>
      <c r="Q45" s="821"/>
      <c r="R45" s="821"/>
      <c r="S45" s="821"/>
      <c r="T45" s="821"/>
      <c r="U45" s="820" t="s">
        <v>218</v>
      </c>
      <c r="V45" s="821"/>
      <c r="W45" s="821"/>
      <c r="X45" s="821"/>
      <c r="Y45" s="821"/>
      <c r="Z45" s="821"/>
      <c r="AA45" s="821"/>
      <c r="AB45" s="821"/>
      <c r="AC45" s="821"/>
      <c r="AD45" s="821"/>
      <c r="AE45" s="821"/>
      <c r="AF45" s="821"/>
      <c r="AG45" s="821"/>
      <c r="AH45" s="821"/>
      <c r="AI45" s="820" t="s">
        <v>481</v>
      </c>
      <c r="AJ45" s="821"/>
      <c r="AK45" s="821"/>
      <c r="AL45" s="821"/>
      <c r="AM45" s="821"/>
      <c r="AN45" s="821"/>
      <c r="AO45" s="821"/>
      <c r="AP45" s="821"/>
      <c r="AQ45" s="821"/>
      <c r="AR45" s="821"/>
      <c r="AS45" s="821"/>
      <c r="AT45" s="821"/>
      <c r="AU45" s="821"/>
      <c r="AV45" s="821"/>
      <c r="AW45" s="820" t="s">
        <v>48</v>
      </c>
      <c r="AX45" s="821"/>
      <c r="AY45" s="821"/>
      <c r="AZ45" s="821"/>
      <c r="BA45" s="821"/>
      <c r="BB45" s="821"/>
      <c r="BC45" s="821"/>
      <c r="BD45" s="821"/>
      <c r="BE45" s="821"/>
      <c r="BF45" s="821"/>
      <c r="BG45" s="821"/>
      <c r="BH45" s="821"/>
      <c r="BI45" s="821"/>
      <c r="BJ45" s="821"/>
      <c r="BK45" s="820" t="s">
        <v>482</v>
      </c>
      <c r="BL45" s="821"/>
      <c r="BM45" s="821"/>
      <c r="BN45" s="821"/>
      <c r="BO45" s="821"/>
      <c r="BP45" s="821"/>
      <c r="BQ45" s="821"/>
      <c r="BR45" s="821"/>
      <c r="BS45" s="821"/>
      <c r="BT45" s="821"/>
      <c r="BU45" s="821"/>
      <c r="BV45" s="821"/>
      <c r="BW45" s="821"/>
      <c r="BX45" s="821"/>
      <c r="BY45" s="820" t="s">
        <v>27</v>
      </c>
      <c r="BZ45" s="821"/>
      <c r="CA45" s="821"/>
      <c r="CB45" s="821"/>
      <c r="CC45" s="821"/>
      <c r="CD45" s="821"/>
      <c r="CE45" s="821"/>
      <c r="CF45" s="821"/>
      <c r="CG45" s="821"/>
      <c r="CH45" s="821"/>
      <c r="CI45" s="821"/>
      <c r="CJ45" s="821"/>
      <c r="CK45" s="821"/>
      <c r="CL45" s="825"/>
    </row>
    <row r="46" spans="1:90" s="426" customFormat="1" ht="21.75" customHeight="1">
      <c r="A46" s="822" t="s">
        <v>483</v>
      </c>
      <c r="B46" s="822"/>
      <c r="C46" s="822"/>
      <c r="D46" s="822"/>
      <c r="E46" s="822"/>
      <c r="F46" s="823"/>
      <c r="G46" s="799" t="s">
        <v>484</v>
      </c>
      <c r="H46" s="799"/>
      <c r="I46" s="799"/>
      <c r="J46" s="799"/>
      <c r="K46" s="799"/>
      <c r="L46" s="799"/>
      <c r="M46" s="799"/>
      <c r="N46" s="799"/>
      <c r="O46" s="799"/>
      <c r="P46" s="799"/>
      <c r="Q46" s="799"/>
      <c r="R46" s="799"/>
      <c r="S46" s="799"/>
      <c r="T46" s="799"/>
      <c r="U46" s="824" t="s">
        <v>220</v>
      </c>
      <c r="V46" s="799"/>
      <c r="W46" s="799"/>
      <c r="X46" s="799"/>
      <c r="Y46" s="799"/>
      <c r="Z46" s="799"/>
      <c r="AA46" s="799"/>
      <c r="AB46" s="799"/>
      <c r="AC46" s="799"/>
      <c r="AD46" s="799"/>
      <c r="AE46" s="799"/>
      <c r="AF46" s="799"/>
      <c r="AG46" s="799"/>
      <c r="AH46" s="799"/>
      <c r="AI46" s="824" t="s">
        <v>485</v>
      </c>
      <c r="AJ46" s="799"/>
      <c r="AK46" s="799"/>
      <c r="AL46" s="799"/>
      <c r="AM46" s="799"/>
      <c r="AN46" s="799"/>
      <c r="AO46" s="799"/>
      <c r="AP46" s="799"/>
      <c r="AQ46" s="799"/>
      <c r="AR46" s="799"/>
      <c r="AS46" s="799"/>
      <c r="AT46" s="799"/>
      <c r="AU46" s="799"/>
      <c r="AV46" s="799"/>
      <c r="AW46" s="824" t="s">
        <v>486</v>
      </c>
      <c r="AX46" s="799"/>
      <c r="AY46" s="799"/>
      <c r="AZ46" s="799"/>
      <c r="BA46" s="799"/>
      <c r="BB46" s="799"/>
      <c r="BC46" s="799"/>
      <c r="BD46" s="799"/>
      <c r="BE46" s="799"/>
      <c r="BF46" s="799"/>
      <c r="BG46" s="799"/>
      <c r="BH46" s="799"/>
      <c r="BI46" s="799"/>
      <c r="BJ46" s="799"/>
      <c r="BK46" s="799" t="s">
        <v>487</v>
      </c>
      <c r="BL46" s="799"/>
      <c r="BM46" s="799"/>
      <c r="BN46" s="799"/>
      <c r="BO46" s="799"/>
      <c r="BP46" s="799"/>
      <c r="BQ46" s="799"/>
      <c r="BR46" s="799"/>
      <c r="BS46" s="799"/>
      <c r="BT46" s="799"/>
      <c r="BU46" s="799"/>
      <c r="BV46" s="799"/>
      <c r="BW46" s="799"/>
      <c r="BX46" s="799"/>
      <c r="BY46" s="799" t="s">
        <v>40</v>
      </c>
      <c r="BZ46" s="799"/>
      <c r="CA46" s="799"/>
      <c r="CB46" s="799"/>
      <c r="CC46" s="799"/>
      <c r="CD46" s="799"/>
      <c r="CE46" s="799"/>
      <c r="CF46" s="799"/>
      <c r="CG46" s="799"/>
      <c r="CH46" s="799"/>
      <c r="CI46" s="799"/>
      <c r="CJ46" s="799"/>
      <c r="CK46" s="799"/>
      <c r="CL46" s="802"/>
    </row>
    <row r="47" spans="1:90" s="426" customFormat="1" ht="21.75" customHeight="1">
      <c r="A47" s="452"/>
      <c r="B47" s="786"/>
      <c r="C47" s="786"/>
      <c r="D47" s="786"/>
      <c r="E47" s="786"/>
      <c r="F47" s="787"/>
      <c r="G47" s="792"/>
      <c r="H47" s="792"/>
      <c r="I47" s="792"/>
      <c r="J47" s="792"/>
      <c r="K47" s="792"/>
      <c r="L47" s="792"/>
      <c r="M47" s="792"/>
      <c r="N47" s="792"/>
      <c r="O47" s="792"/>
      <c r="P47" s="792"/>
      <c r="Q47" s="792"/>
      <c r="R47" s="792"/>
      <c r="S47" s="792"/>
      <c r="T47" s="792"/>
      <c r="U47" s="791" t="s">
        <v>488</v>
      </c>
      <c r="V47" s="792"/>
      <c r="W47" s="792"/>
      <c r="X47" s="792"/>
      <c r="Y47" s="792"/>
      <c r="Z47" s="792"/>
      <c r="AA47" s="792"/>
      <c r="AB47" s="792"/>
      <c r="AC47" s="792"/>
      <c r="AD47" s="792"/>
      <c r="AE47" s="792"/>
      <c r="AF47" s="792"/>
      <c r="AG47" s="792"/>
      <c r="AH47" s="792"/>
      <c r="AI47" s="791" t="s">
        <v>489</v>
      </c>
      <c r="AJ47" s="792"/>
      <c r="AK47" s="792"/>
      <c r="AL47" s="792"/>
      <c r="AM47" s="792"/>
      <c r="AN47" s="792"/>
      <c r="AO47" s="792"/>
      <c r="AP47" s="792"/>
      <c r="AQ47" s="792"/>
      <c r="AR47" s="792"/>
      <c r="AS47" s="792"/>
      <c r="AT47" s="792"/>
      <c r="AU47" s="792"/>
      <c r="AV47" s="792"/>
      <c r="AW47" s="791" t="s">
        <v>490</v>
      </c>
      <c r="AX47" s="792"/>
      <c r="AY47" s="792"/>
      <c r="AZ47" s="792"/>
      <c r="BA47" s="792"/>
      <c r="BB47" s="792"/>
      <c r="BC47" s="792"/>
      <c r="BD47" s="792"/>
      <c r="BE47" s="792"/>
      <c r="BF47" s="792"/>
      <c r="BG47" s="792"/>
      <c r="BH47" s="792"/>
      <c r="BI47" s="792"/>
      <c r="BJ47" s="792"/>
      <c r="BK47" s="792"/>
      <c r="BL47" s="792"/>
      <c r="BM47" s="792"/>
      <c r="BN47" s="792"/>
      <c r="BO47" s="792"/>
      <c r="BP47" s="792"/>
      <c r="BQ47" s="792"/>
      <c r="BR47" s="792"/>
      <c r="BS47" s="792"/>
      <c r="BT47" s="792"/>
      <c r="BU47" s="792"/>
      <c r="BV47" s="792"/>
      <c r="BW47" s="792"/>
      <c r="BX47" s="792"/>
      <c r="BY47" s="792"/>
      <c r="BZ47" s="792"/>
      <c r="CA47" s="792"/>
      <c r="CB47" s="792"/>
      <c r="CC47" s="792"/>
      <c r="CD47" s="792"/>
      <c r="CE47" s="792"/>
      <c r="CF47" s="792"/>
      <c r="CG47" s="792"/>
      <c r="CH47" s="792"/>
      <c r="CI47" s="792"/>
      <c r="CJ47" s="792"/>
      <c r="CK47" s="792"/>
      <c r="CL47" s="807"/>
    </row>
    <row r="48" spans="1:90" s="426" customFormat="1" ht="21.75" customHeight="1">
      <c r="A48" s="826">
        <v>1</v>
      </c>
      <c r="B48" s="826"/>
      <c r="C48" s="826"/>
      <c r="D48" s="826"/>
      <c r="E48" s="826"/>
      <c r="F48" s="827"/>
      <c r="G48" s="792">
        <v>2</v>
      </c>
      <c r="H48" s="792"/>
      <c r="I48" s="792"/>
      <c r="J48" s="792"/>
      <c r="K48" s="792"/>
      <c r="L48" s="792"/>
      <c r="M48" s="792"/>
      <c r="N48" s="792"/>
      <c r="O48" s="792"/>
      <c r="P48" s="792"/>
      <c r="Q48" s="792"/>
      <c r="R48" s="792"/>
      <c r="S48" s="792"/>
      <c r="T48" s="792"/>
      <c r="U48" s="792">
        <v>3</v>
      </c>
      <c r="V48" s="792"/>
      <c r="W48" s="792"/>
      <c r="X48" s="792"/>
      <c r="Y48" s="792"/>
      <c r="Z48" s="792"/>
      <c r="AA48" s="792"/>
      <c r="AB48" s="792"/>
      <c r="AC48" s="792"/>
      <c r="AD48" s="792"/>
      <c r="AE48" s="792"/>
      <c r="AF48" s="792"/>
      <c r="AG48" s="792"/>
      <c r="AH48" s="792"/>
      <c r="AI48" s="792">
        <v>4</v>
      </c>
      <c r="AJ48" s="792"/>
      <c r="AK48" s="792"/>
      <c r="AL48" s="792"/>
      <c r="AM48" s="792"/>
      <c r="AN48" s="792"/>
      <c r="AO48" s="792"/>
      <c r="AP48" s="792"/>
      <c r="AQ48" s="792"/>
      <c r="AR48" s="792"/>
      <c r="AS48" s="792"/>
      <c r="AT48" s="792"/>
      <c r="AU48" s="792"/>
      <c r="AV48" s="792"/>
      <c r="AW48" s="792">
        <v>5</v>
      </c>
      <c r="AX48" s="792"/>
      <c r="AY48" s="792"/>
      <c r="AZ48" s="792"/>
      <c r="BA48" s="792"/>
      <c r="BB48" s="792"/>
      <c r="BC48" s="792"/>
      <c r="BD48" s="792"/>
      <c r="BE48" s="792"/>
      <c r="BF48" s="792"/>
      <c r="BG48" s="792"/>
      <c r="BH48" s="792"/>
      <c r="BI48" s="792"/>
      <c r="BJ48" s="792"/>
      <c r="BK48" s="792">
        <v>6</v>
      </c>
      <c r="BL48" s="792"/>
      <c r="BM48" s="792"/>
      <c r="BN48" s="792"/>
      <c r="BO48" s="792"/>
      <c r="BP48" s="792"/>
      <c r="BQ48" s="792"/>
      <c r="BR48" s="792"/>
      <c r="BS48" s="792"/>
      <c r="BT48" s="792"/>
      <c r="BU48" s="792"/>
      <c r="BV48" s="792"/>
      <c r="BW48" s="792"/>
      <c r="BX48" s="792"/>
      <c r="BY48" s="792">
        <v>7</v>
      </c>
      <c r="BZ48" s="792"/>
      <c r="CA48" s="792"/>
      <c r="CB48" s="792"/>
      <c r="CC48" s="792"/>
      <c r="CD48" s="792"/>
      <c r="CE48" s="792"/>
      <c r="CF48" s="792"/>
      <c r="CG48" s="792"/>
      <c r="CH48" s="792"/>
      <c r="CI48" s="792"/>
      <c r="CJ48" s="792"/>
      <c r="CK48" s="792"/>
      <c r="CL48" s="807"/>
    </row>
    <row r="49" spans="1:90" ht="21.75" customHeight="1">
      <c r="A49" s="427"/>
      <c r="B49" s="426"/>
      <c r="C49" s="426"/>
      <c r="D49" s="435"/>
      <c r="E49" s="436"/>
      <c r="G49" s="788"/>
      <c r="H49" s="788"/>
      <c r="I49" s="788"/>
      <c r="J49" s="788"/>
      <c r="K49" s="788"/>
      <c r="L49" s="788"/>
      <c r="M49" s="788"/>
      <c r="N49" s="788"/>
      <c r="O49" s="788"/>
      <c r="P49" s="788"/>
      <c r="Q49" s="789"/>
      <c r="R49" s="789"/>
      <c r="S49" s="789"/>
      <c r="T49" s="789"/>
      <c r="U49" s="788"/>
      <c r="V49" s="788"/>
      <c r="W49" s="788"/>
      <c r="X49" s="788"/>
      <c r="Y49" s="788"/>
      <c r="Z49" s="788"/>
      <c r="AA49" s="788"/>
      <c r="AB49" s="788"/>
      <c r="AC49" s="788"/>
      <c r="AD49" s="788"/>
      <c r="AE49" s="789"/>
      <c r="AF49" s="789"/>
      <c r="AG49" s="789"/>
      <c r="AH49" s="789"/>
      <c r="AI49" s="788"/>
      <c r="AJ49" s="788"/>
      <c r="AK49" s="788"/>
      <c r="AL49" s="788"/>
      <c r="AM49" s="788"/>
      <c r="AN49" s="788"/>
      <c r="AO49" s="788"/>
      <c r="AP49" s="788"/>
      <c r="AQ49" s="788"/>
      <c r="AR49" s="788"/>
      <c r="AS49" s="789"/>
      <c r="AT49" s="789"/>
      <c r="AU49" s="789"/>
      <c r="AV49" s="789"/>
      <c r="AW49" s="788"/>
      <c r="AX49" s="788"/>
      <c r="AY49" s="788"/>
      <c r="AZ49" s="788"/>
      <c r="BA49" s="788"/>
      <c r="BB49" s="788"/>
      <c r="BC49" s="788"/>
      <c r="BD49" s="788"/>
      <c r="BE49" s="788"/>
      <c r="BF49" s="788"/>
      <c r="BG49" s="789"/>
      <c r="BH49" s="789"/>
      <c r="BI49" s="789"/>
      <c r="BJ49" s="789"/>
      <c r="BK49" s="788"/>
      <c r="BL49" s="788"/>
      <c r="BM49" s="788"/>
      <c r="BN49" s="788"/>
      <c r="BO49" s="788"/>
      <c r="BP49" s="788"/>
      <c r="BQ49" s="788"/>
      <c r="BR49" s="788"/>
      <c r="BS49" s="788"/>
      <c r="BT49" s="788"/>
      <c r="BU49" s="789"/>
      <c r="BV49" s="789"/>
      <c r="BW49" s="789"/>
      <c r="BX49" s="789"/>
      <c r="BY49" s="790"/>
      <c r="BZ49" s="790"/>
      <c r="CA49" s="790"/>
      <c r="CB49" s="790"/>
      <c r="CC49" s="790"/>
      <c r="CD49" s="790"/>
      <c r="CE49" s="790"/>
      <c r="CF49" s="790"/>
      <c r="CG49" s="790"/>
      <c r="CH49" s="790"/>
      <c r="CI49" s="789"/>
      <c r="CJ49" s="789"/>
      <c r="CK49" s="789"/>
      <c r="CL49" s="789"/>
    </row>
    <row r="50" spans="1:90" ht="21.75" customHeight="1">
      <c r="A50" s="450">
        <v>1999</v>
      </c>
      <c r="B50" s="453"/>
      <c r="C50" s="453"/>
      <c r="D50" s="435"/>
      <c r="E50" s="436"/>
      <c r="G50" s="788">
        <v>5627</v>
      </c>
      <c r="H50" s="788"/>
      <c r="I50" s="788"/>
      <c r="J50" s="788"/>
      <c r="K50" s="788"/>
      <c r="L50" s="788"/>
      <c r="M50" s="788"/>
      <c r="N50" s="788"/>
      <c r="O50" s="788"/>
      <c r="P50" s="788"/>
      <c r="Q50" s="789"/>
      <c r="R50" s="789"/>
      <c r="S50" s="789"/>
      <c r="T50" s="789"/>
      <c r="U50" s="788">
        <v>3918</v>
      </c>
      <c r="V50" s="788"/>
      <c r="W50" s="788"/>
      <c r="X50" s="788"/>
      <c r="Y50" s="788"/>
      <c r="Z50" s="788"/>
      <c r="AA50" s="788"/>
      <c r="AB50" s="788"/>
      <c r="AC50" s="788"/>
      <c r="AD50" s="788"/>
      <c r="AE50" s="789"/>
      <c r="AF50" s="789"/>
      <c r="AG50" s="789"/>
      <c r="AH50" s="789"/>
      <c r="AI50" s="788">
        <v>448</v>
      </c>
      <c r="AJ50" s="788"/>
      <c r="AK50" s="788"/>
      <c r="AL50" s="788"/>
      <c r="AM50" s="788"/>
      <c r="AN50" s="788"/>
      <c r="AO50" s="788"/>
      <c r="AP50" s="788"/>
      <c r="AQ50" s="788"/>
      <c r="AR50" s="788"/>
      <c r="AS50" s="789"/>
      <c r="AT50" s="789"/>
      <c r="AU50" s="789"/>
      <c r="AV50" s="789"/>
      <c r="AW50" s="788">
        <v>6150</v>
      </c>
      <c r="AX50" s="788"/>
      <c r="AY50" s="788"/>
      <c r="AZ50" s="788"/>
      <c r="BA50" s="788"/>
      <c r="BB50" s="788"/>
      <c r="BC50" s="788"/>
      <c r="BD50" s="788"/>
      <c r="BE50" s="788"/>
      <c r="BF50" s="788"/>
      <c r="BG50" s="789"/>
      <c r="BH50" s="789"/>
      <c r="BI50" s="789"/>
      <c r="BJ50" s="789"/>
      <c r="BK50" s="788">
        <v>428</v>
      </c>
      <c r="BL50" s="788"/>
      <c r="BM50" s="788"/>
      <c r="BN50" s="788"/>
      <c r="BO50" s="788"/>
      <c r="BP50" s="788"/>
      <c r="BQ50" s="788"/>
      <c r="BR50" s="788"/>
      <c r="BS50" s="788"/>
      <c r="BT50" s="788"/>
      <c r="BU50" s="789"/>
      <c r="BV50" s="789"/>
      <c r="BW50" s="789"/>
      <c r="BX50" s="789"/>
      <c r="BY50" s="790">
        <v>35</v>
      </c>
      <c r="BZ50" s="790"/>
      <c r="CA50" s="790"/>
      <c r="CB50" s="790"/>
      <c r="CC50" s="790"/>
      <c r="CD50" s="790"/>
      <c r="CE50" s="790"/>
      <c r="CF50" s="790"/>
      <c r="CG50" s="790"/>
      <c r="CH50" s="790"/>
      <c r="CI50" s="789"/>
      <c r="CJ50" s="789"/>
      <c r="CK50" s="789"/>
      <c r="CL50" s="789"/>
    </row>
    <row r="51" spans="1:90" ht="21.75" customHeight="1">
      <c r="A51" s="454">
        <v>2000</v>
      </c>
      <c r="B51" s="426"/>
      <c r="C51" s="426"/>
      <c r="D51" s="435"/>
      <c r="E51" s="436"/>
      <c r="G51" s="788">
        <v>4364</v>
      </c>
      <c r="H51" s="788"/>
      <c r="I51" s="788"/>
      <c r="J51" s="788"/>
      <c r="K51" s="788"/>
      <c r="L51" s="788"/>
      <c r="M51" s="788"/>
      <c r="N51" s="788"/>
      <c r="O51" s="788"/>
      <c r="P51" s="788"/>
      <c r="Q51" s="789"/>
      <c r="R51" s="789"/>
      <c r="S51" s="789"/>
      <c r="T51" s="789"/>
      <c r="U51" s="788">
        <v>2784</v>
      </c>
      <c r="V51" s="788"/>
      <c r="W51" s="788"/>
      <c r="X51" s="788"/>
      <c r="Y51" s="788"/>
      <c r="Z51" s="788"/>
      <c r="AA51" s="788"/>
      <c r="AB51" s="788"/>
      <c r="AC51" s="788"/>
      <c r="AD51" s="788"/>
      <c r="AE51" s="789"/>
      <c r="AF51" s="789"/>
      <c r="AG51" s="789"/>
      <c r="AH51" s="789"/>
      <c r="AI51" s="788">
        <v>340</v>
      </c>
      <c r="AJ51" s="788"/>
      <c r="AK51" s="788"/>
      <c r="AL51" s="788"/>
      <c r="AM51" s="788"/>
      <c r="AN51" s="788"/>
      <c r="AO51" s="788"/>
      <c r="AP51" s="788"/>
      <c r="AQ51" s="788"/>
      <c r="AR51" s="788"/>
      <c r="AS51" s="789"/>
      <c r="AT51" s="789"/>
      <c r="AU51" s="789"/>
      <c r="AV51" s="789"/>
      <c r="AW51" s="788">
        <v>3106</v>
      </c>
      <c r="AX51" s="788"/>
      <c r="AY51" s="788"/>
      <c r="AZ51" s="788"/>
      <c r="BA51" s="788"/>
      <c r="BB51" s="788"/>
      <c r="BC51" s="788"/>
      <c r="BD51" s="788"/>
      <c r="BE51" s="788"/>
      <c r="BF51" s="788"/>
      <c r="BG51" s="789"/>
      <c r="BH51" s="789"/>
      <c r="BI51" s="789"/>
      <c r="BJ51" s="789"/>
      <c r="BK51" s="788">
        <v>238</v>
      </c>
      <c r="BL51" s="788"/>
      <c r="BM51" s="788"/>
      <c r="BN51" s="788"/>
      <c r="BO51" s="788"/>
      <c r="BP51" s="788"/>
      <c r="BQ51" s="788"/>
      <c r="BR51" s="788"/>
      <c r="BS51" s="788"/>
      <c r="BT51" s="788"/>
      <c r="BU51" s="789"/>
      <c r="BV51" s="789"/>
      <c r="BW51" s="789"/>
      <c r="BX51" s="789"/>
      <c r="BY51" s="790">
        <v>73</v>
      </c>
      <c r="BZ51" s="790"/>
      <c r="CA51" s="790"/>
      <c r="CB51" s="790"/>
      <c r="CC51" s="790"/>
      <c r="CD51" s="790"/>
      <c r="CE51" s="790"/>
      <c r="CF51" s="790"/>
      <c r="CG51" s="790"/>
      <c r="CH51" s="790"/>
      <c r="CI51" s="789"/>
      <c r="CJ51" s="789"/>
      <c r="CK51" s="789"/>
      <c r="CL51" s="789"/>
    </row>
    <row r="52" spans="1:90" ht="21.75" customHeight="1">
      <c r="A52" s="455"/>
      <c r="B52" s="426"/>
      <c r="C52" s="426"/>
      <c r="D52" s="435"/>
      <c r="E52" s="436"/>
      <c r="G52" s="788"/>
      <c r="H52" s="788"/>
      <c r="I52" s="788"/>
      <c r="J52" s="788"/>
      <c r="K52" s="788"/>
      <c r="L52" s="788"/>
      <c r="M52" s="788"/>
      <c r="N52" s="788"/>
      <c r="O52" s="788"/>
      <c r="P52" s="788"/>
      <c r="Q52" s="789"/>
      <c r="R52" s="789"/>
      <c r="S52" s="789"/>
      <c r="T52" s="789"/>
      <c r="U52" s="788"/>
      <c r="V52" s="788"/>
      <c r="W52" s="788"/>
      <c r="X52" s="788"/>
      <c r="Y52" s="788"/>
      <c r="Z52" s="788"/>
      <c r="AA52" s="788"/>
      <c r="AB52" s="788"/>
      <c r="AC52" s="788"/>
      <c r="AD52" s="788"/>
      <c r="AE52" s="789"/>
      <c r="AF52" s="789"/>
      <c r="AG52" s="789"/>
      <c r="AH52" s="789"/>
      <c r="AI52" s="788"/>
      <c r="AJ52" s="788"/>
      <c r="AK52" s="788"/>
      <c r="AL52" s="788"/>
      <c r="AM52" s="788"/>
      <c r="AN52" s="788"/>
      <c r="AO52" s="788"/>
      <c r="AP52" s="788"/>
      <c r="AQ52" s="788"/>
      <c r="AR52" s="788"/>
      <c r="AS52" s="789"/>
      <c r="AT52" s="789"/>
      <c r="AU52" s="789"/>
      <c r="AV52" s="789"/>
      <c r="AW52" s="788"/>
      <c r="AX52" s="788"/>
      <c r="AY52" s="788"/>
      <c r="AZ52" s="788"/>
      <c r="BA52" s="788"/>
      <c r="BB52" s="788"/>
      <c r="BC52" s="788"/>
      <c r="BD52" s="788"/>
      <c r="BE52" s="788"/>
      <c r="BF52" s="788"/>
      <c r="BG52" s="789"/>
      <c r="BH52" s="789"/>
      <c r="BI52" s="789"/>
      <c r="BJ52" s="789"/>
      <c r="BK52" s="788"/>
      <c r="BL52" s="788"/>
      <c r="BM52" s="788"/>
      <c r="BN52" s="788"/>
      <c r="BO52" s="788"/>
      <c r="BP52" s="788"/>
      <c r="BQ52" s="788"/>
      <c r="BR52" s="788"/>
      <c r="BS52" s="788"/>
      <c r="BT52" s="788"/>
      <c r="BU52" s="789"/>
      <c r="BV52" s="789"/>
      <c r="BW52" s="789"/>
      <c r="BX52" s="789"/>
      <c r="BY52" s="790"/>
      <c r="BZ52" s="790"/>
      <c r="CA52" s="790"/>
      <c r="CB52" s="790"/>
      <c r="CC52" s="790"/>
      <c r="CD52" s="790"/>
      <c r="CE52" s="790"/>
      <c r="CF52" s="790"/>
      <c r="CG52" s="790"/>
      <c r="CH52" s="790"/>
      <c r="CI52" s="789"/>
      <c r="CJ52" s="789"/>
      <c r="CK52" s="789"/>
      <c r="CL52" s="789"/>
    </row>
    <row r="53" spans="1:90" ht="21.75" customHeight="1">
      <c r="A53" s="454">
        <v>2000</v>
      </c>
      <c r="B53" s="459" t="s">
        <v>491</v>
      </c>
      <c r="C53" s="460"/>
      <c r="D53" s="435"/>
      <c r="E53" s="436"/>
      <c r="G53" s="788">
        <v>469</v>
      </c>
      <c r="H53" s="788"/>
      <c r="I53" s="788"/>
      <c r="J53" s="788"/>
      <c r="K53" s="788"/>
      <c r="L53" s="788"/>
      <c r="M53" s="788"/>
      <c r="N53" s="788"/>
      <c r="O53" s="788"/>
      <c r="P53" s="788"/>
      <c r="Q53" s="789"/>
      <c r="R53" s="789"/>
      <c r="S53" s="789"/>
      <c r="T53" s="789"/>
      <c r="U53" s="788">
        <v>205</v>
      </c>
      <c r="V53" s="788"/>
      <c r="W53" s="788"/>
      <c r="X53" s="788"/>
      <c r="Y53" s="788"/>
      <c r="Z53" s="788"/>
      <c r="AA53" s="788"/>
      <c r="AB53" s="788"/>
      <c r="AC53" s="788"/>
      <c r="AD53" s="788"/>
      <c r="AE53" s="789"/>
      <c r="AF53" s="789"/>
      <c r="AG53" s="789"/>
      <c r="AH53" s="789"/>
      <c r="AI53" s="788">
        <v>26</v>
      </c>
      <c r="AJ53" s="788"/>
      <c r="AK53" s="788"/>
      <c r="AL53" s="788"/>
      <c r="AM53" s="788"/>
      <c r="AN53" s="788"/>
      <c r="AO53" s="788"/>
      <c r="AP53" s="788"/>
      <c r="AQ53" s="788"/>
      <c r="AR53" s="788"/>
      <c r="AS53" s="789"/>
      <c r="AT53" s="789"/>
      <c r="AU53" s="789"/>
      <c r="AV53" s="789"/>
      <c r="AW53" s="788">
        <v>241</v>
      </c>
      <c r="AX53" s="788"/>
      <c r="AY53" s="788"/>
      <c r="AZ53" s="788"/>
      <c r="BA53" s="788"/>
      <c r="BB53" s="788"/>
      <c r="BC53" s="788"/>
      <c r="BD53" s="788"/>
      <c r="BE53" s="788"/>
      <c r="BF53" s="788"/>
      <c r="BG53" s="789"/>
      <c r="BH53" s="789"/>
      <c r="BI53" s="789"/>
      <c r="BJ53" s="789"/>
      <c r="BK53" s="788">
        <v>15</v>
      </c>
      <c r="BL53" s="788"/>
      <c r="BM53" s="788"/>
      <c r="BN53" s="788"/>
      <c r="BO53" s="788"/>
      <c r="BP53" s="788"/>
      <c r="BQ53" s="788"/>
      <c r="BR53" s="788"/>
      <c r="BS53" s="788"/>
      <c r="BT53" s="788"/>
      <c r="BU53" s="789"/>
      <c r="BV53" s="789"/>
      <c r="BW53" s="789"/>
      <c r="BX53" s="789"/>
      <c r="BY53" s="790">
        <v>1</v>
      </c>
      <c r="BZ53" s="790"/>
      <c r="CA53" s="790"/>
      <c r="CB53" s="790"/>
      <c r="CC53" s="790"/>
      <c r="CD53" s="790"/>
      <c r="CE53" s="790"/>
      <c r="CF53" s="790"/>
      <c r="CG53" s="790"/>
      <c r="CH53" s="790"/>
      <c r="CI53" s="789"/>
      <c r="CJ53" s="789"/>
      <c r="CK53" s="789"/>
      <c r="CL53" s="789"/>
    </row>
    <row r="54" spans="1:90" ht="21.75" customHeight="1">
      <c r="A54" s="458"/>
      <c r="B54" s="459" t="s">
        <v>492</v>
      </c>
      <c r="C54" s="460"/>
      <c r="D54" s="435"/>
      <c r="E54" s="436"/>
      <c r="G54" s="788">
        <v>261</v>
      </c>
      <c r="H54" s="788"/>
      <c r="I54" s="788"/>
      <c r="J54" s="788"/>
      <c r="K54" s="788"/>
      <c r="L54" s="788"/>
      <c r="M54" s="788"/>
      <c r="N54" s="788"/>
      <c r="O54" s="788"/>
      <c r="P54" s="788"/>
      <c r="Q54" s="789"/>
      <c r="R54" s="789"/>
      <c r="S54" s="789"/>
      <c r="T54" s="789"/>
      <c r="U54" s="788">
        <v>227</v>
      </c>
      <c r="V54" s="788"/>
      <c r="W54" s="788"/>
      <c r="X54" s="788"/>
      <c r="Y54" s="788"/>
      <c r="Z54" s="788"/>
      <c r="AA54" s="788"/>
      <c r="AB54" s="788"/>
      <c r="AC54" s="788"/>
      <c r="AD54" s="788"/>
      <c r="AE54" s="789"/>
      <c r="AF54" s="789"/>
      <c r="AG54" s="789"/>
      <c r="AH54" s="789"/>
      <c r="AI54" s="788">
        <v>26</v>
      </c>
      <c r="AJ54" s="788"/>
      <c r="AK54" s="788"/>
      <c r="AL54" s="788"/>
      <c r="AM54" s="788"/>
      <c r="AN54" s="788"/>
      <c r="AO54" s="788"/>
      <c r="AP54" s="788"/>
      <c r="AQ54" s="788"/>
      <c r="AR54" s="788"/>
      <c r="AS54" s="789"/>
      <c r="AT54" s="789"/>
      <c r="AU54" s="789"/>
      <c r="AV54" s="789"/>
      <c r="AW54" s="788">
        <v>187</v>
      </c>
      <c r="AX54" s="788"/>
      <c r="AY54" s="788"/>
      <c r="AZ54" s="788"/>
      <c r="BA54" s="788"/>
      <c r="BB54" s="788"/>
      <c r="BC54" s="788"/>
      <c r="BD54" s="788"/>
      <c r="BE54" s="788"/>
      <c r="BF54" s="788"/>
      <c r="BG54" s="789"/>
      <c r="BH54" s="789"/>
      <c r="BI54" s="789"/>
      <c r="BJ54" s="789"/>
      <c r="BK54" s="788">
        <v>27</v>
      </c>
      <c r="BL54" s="788"/>
      <c r="BM54" s="788"/>
      <c r="BN54" s="788"/>
      <c r="BO54" s="788"/>
      <c r="BP54" s="788"/>
      <c r="BQ54" s="788"/>
      <c r="BR54" s="788"/>
      <c r="BS54" s="788"/>
      <c r="BT54" s="788"/>
      <c r="BU54" s="789"/>
      <c r="BV54" s="789"/>
      <c r="BW54" s="789"/>
      <c r="BX54" s="789"/>
      <c r="BY54" s="790">
        <v>0</v>
      </c>
      <c r="BZ54" s="790"/>
      <c r="CA54" s="790"/>
      <c r="CB54" s="790"/>
      <c r="CC54" s="790"/>
      <c r="CD54" s="790"/>
      <c r="CE54" s="790"/>
      <c r="CF54" s="790"/>
      <c r="CG54" s="790"/>
      <c r="CH54" s="790"/>
      <c r="CI54" s="789"/>
      <c r="CJ54" s="789"/>
      <c r="CK54" s="789"/>
      <c r="CL54" s="789"/>
    </row>
    <row r="55" spans="1:90" ht="21.75" customHeight="1">
      <c r="A55" s="458"/>
      <c r="B55" s="461" t="s">
        <v>493</v>
      </c>
      <c r="C55" s="462"/>
      <c r="D55" s="435"/>
      <c r="E55" s="436"/>
      <c r="G55" s="788">
        <v>288</v>
      </c>
      <c r="H55" s="788"/>
      <c r="I55" s="788"/>
      <c r="J55" s="788"/>
      <c r="K55" s="788"/>
      <c r="L55" s="788"/>
      <c r="M55" s="788"/>
      <c r="N55" s="788"/>
      <c r="O55" s="788"/>
      <c r="P55" s="788"/>
      <c r="Q55" s="789"/>
      <c r="R55" s="789"/>
      <c r="S55" s="789"/>
      <c r="T55" s="789"/>
      <c r="U55" s="788">
        <v>276</v>
      </c>
      <c r="V55" s="788"/>
      <c r="W55" s="788"/>
      <c r="X55" s="788"/>
      <c r="Y55" s="788"/>
      <c r="Z55" s="788"/>
      <c r="AA55" s="788"/>
      <c r="AB55" s="788"/>
      <c r="AC55" s="788"/>
      <c r="AD55" s="788"/>
      <c r="AE55" s="789"/>
      <c r="AF55" s="789"/>
      <c r="AG55" s="789"/>
      <c r="AH55" s="789"/>
      <c r="AI55" s="788">
        <v>24</v>
      </c>
      <c r="AJ55" s="788"/>
      <c r="AK55" s="788"/>
      <c r="AL55" s="788"/>
      <c r="AM55" s="788"/>
      <c r="AN55" s="788"/>
      <c r="AO55" s="788"/>
      <c r="AP55" s="788"/>
      <c r="AQ55" s="788"/>
      <c r="AR55" s="788"/>
      <c r="AS55" s="789"/>
      <c r="AT55" s="789"/>
      <c r="AU55" s="789"/>
      <c r="AV55" s="789"/>
      <c r="AW55" s="788">
        <v>181</v>
      </c>
      <c r="AX55" s="788"/>
      <c r="AY55" s="788"/>
      <c r="AZ55" s="788"/>
      <c r="BA55" s="788"/>
      <c r="BB55" s="788"/>
      <c r="BC55" s="788"/>
      <c r="BD55" s="788"/>
      <c r="BE55" s="788"/>
      <c r="BF55" s="788"/>
      <c r="BG55" s="789"/>
      <c r="BH55" s="789"/>
      <c r="BI55" s="789"/>
      <c r="BJ55" s="789"/>
      <c r="BK55" s="788">
        <v>18</v>
      </c>
      <c r="BL55" s="788"/>
      <c r="BM55" s="788"/>
      <c r="BN55" s="788"/>
      <c r="BO55" s="788"/>
      <c r="BP55" s="788"/>
      <c r="BQ55" s="788"/>
      <c r="BR55" s="788"/>
      <c r="BS55" s="788"/>
      <c r="BT55" s="788"/>
      <c r="BU55" s="789"/>
      <c r="BV55" s="789"/>
      <c r="BW55" s="789"/>
      <c r="BX55" s="789"/>
      <c r="BY55" s="790">
        <v>0</v>
      </c>
      <c r="BZ55" s="790"/>
      <c r="CA55" s="790"/>
      <c r="CB55" s="790"/>
      <c r="CC55" s="790"/>
      <c r="CD55" s="790"/>
      <c r="CE55" s="790"/>
      <c r="CF55" s="790"/>
      <c r="CG55" s="790"/>
      <c r="CH55" s="790"/>
      <c r="CI55" s="789"/>
      <c r="CJ55" s="789"/>
      <c r="CK55" s="789"/>
      <c r="CL55" s="789"/>
    </row>
    <row r="56" spans="1:90" ht="21.75" customHeight="1">
      <c r="A56" s="458"/>
      <c r="B56" s="461" t="s">
        <v>494</v>
      </c>
      <c r="C56" s="462"/>
      <c r="D56" s="435"/>
      <c r="E56" s="436"/>
      <c r="G56" s="788">
        <v>347</v>
      </c>
      <c r="H56" s="788"/>
      <c r="I56" s="788"/>
      <c r="J56" s="788"/>
      <c r="K56" s="788"/>
      <c r="L56" s="788"/>
      <c r="M56" s="788"/>
      <c r="N56" s="788"/>
      <c r="O56" s="788"/>
      <c r="P56" s="788"/>
      <c r="Q56" s="789"/>
      <c r="R56" s="789"/>
      <c r="S56" s="789"/>
      <c r="T56" s="789"/>
      <c r="U56" s="788">
        <v>294</v>
      </c>
      <c r="V56" s="788"/>
      <c r="W56" s="788"/>
      <c r="X56" s="788"/>
      <c r="Y56" s="788"/>
      <c r="Z56" s="788"/>
      <c r="AA56" s="788"/>
      <c r="AB56" s="788"/>
      <c r="AC56" s="788"/>
      <c r="AD56" s="788"/>
      <c r="AE56" s="789"/>
      <c r="AF56" s="789"/>
      <c r="AG56" s="789"/>
      <c r="AH56" s="789"/>
      <c r="AI56" s="788">
        <v>36</v>
      </c>
      <c r="AJ56" s="788"/>
      <c r="AK56" s="788"/>
      <c r="AL56" s="788"/>
      <c r="AM56" s="788"/>
      <c r="AN56" s="788"/>
      <c r="AO56" s="788"/>
      <c r="AP56" s="788"/>
      <c r="AQ56" s="788"/>
      <c r="AR56" s="788"/>
      <c r="AS56" s="789"/>
      <c r="AT56" s="789"/>
      <c r="AU56" s="789"/>
      <c r="AV56" s="789"/>
      <c r="AW56" s="788">
        <v>267</v>
      </c>
      <c r="AX56" s="788"/>
      <c r="AY56" s="788"/>
      <c r="AZ56" s="788"/>
      <c r="BA56" s="788"/>
      <c r="BB56" s="788"/>
      <c r="BC56" s="788"/>
      <c r="BD56" s="788"/>
      <c r="BE56" s="788"/>
      <c r="BF56" s="788"/>
      <c r="BG56" s="789"/>
      <c r="BH56" s="789"/>
      <c r="BI56" s="789"/>
      <c r="BJ56" s="789"/>
      <c r="BK56" s="788">
        <v>19</v>
      </c>
      <c r="BL56" s="788"/>
      <c r="BM56" s="788"/>
      <c r="BN56" s="788"/>
      <c r="BO56" s="788"/>
      <c r="BP56" s="788"/>
      <c r="BQ56" s="788"/>
      <c r="BR56" s="788"/>
      <c r="BS56" s="788"/>
      <c r="BT56" s="788"/>
      <c r="BU56" s="789"/>
      <c r="BV56" s="789"/>
      <c r="BW56" s="789"/>
      <c r="BX56" s="789"/>
      <c r="BY56" s="790">
        <v>0</v>
      </c>
      <c r="BZ56" s="790"/>
      <c r="CA56" s="790"/>
      <c r="CB56" s="790"/>
      <c r="CC56" s="790"/>
      <c r="CD56" s="790"/>
      <c r="CE56" s="790"/>
      <c r="CF56" s="790"/>
      <c r="CG56" s="790"/>
      <c r="CH56" s="790"/>
      <c r="CI56" s="789"/>
      <c r="CJ56" s="789"/>
      <c r="CK56" s="789"/>
      <c r="CL56" s="789"/>
    </row>
    <row r="57" spans="1:90" ht="21.75" customHeight="1">
      <c r="A57" s="458"/>
      <c r="B57" s="461" t="s">
        <v>495</v>
      </c>
      <c r="C57" s="462"/>
      <c r="D57" s="435"/>
      <c r="E57" s="436"/>
      <c r="G57" s="788">
        <v>511</v>
      </c>
      <c r="H57" s="788"/>
      <c r="I57" s="788"/>
      <c r="J57" s="788"/>
      <c r="K57" s="788"/>
      <c r="L57" s="788"/>
      <c r="M57" s="788"/>
      <c r="N57" s="788"/>
      <c r="O57" s="788"/>
      <c r="P57" s="788"/>
      <c r="Q57" s="789"/>
      <c r="R57" s="789"/>
      <c r="S57" s="789"/>
      <c r="T57" s="789"/>
      <c r="U57" s="788">
        <v>224</v>
      </c>
      <c r="V57" s="788"/>
      <c r="W57" s="788"/>
      <c r="X57" s="788"/>
      <c r="Y57" s="788"/>
      <c r="Z57" s="788"/>
      <c r="AA57" s="788"/>
      <c r="AB57" s="788"/>
      <c r="AC57" s="788"/>
      <c r="AD57" s="788"/>
      <c r="AE57" s="789"/>
      <c r="AF57" s="789"/>
      <c r="AG57" s="789"/>
      <c r="AH57" s="789"/>
      <c r="AI57" s="788">
        <v>29</v>
      </c>
      <c r="AJ57" s="788"/>
      <c r="AK57" s="788"/>
      <c r="AL57" s="788"/>
      <c r="AM57" s="788"/>
      <c r="AN57" s="788"/>
      <c r="AO57" s="788"/>
      <c r="AP57" s="788"/>
      <c r="AQ57" s="788"/>
      <c r="AR57" s="788"/>
      <c r="AS57" s="789"/>
      <c r="AT57" s="789"/>
      <c r="AU57" s="789"/>
      <c r="AV57" s="789"/>
      <c r="AW57" s="788">
        <v>221</v>
      </c>
      <c r="AX57" s="788"/>
      <c r="AY57" s="788"/>
      <c r="AZ57" s="788"/>
      <c r="BA57" s="788"/>
      <c r="BB57" s="788"/>
      <c r="BC57" s="788"/>
      <c r="BD57" s="788"/>
      <c r="BE57" s="788"/>
      <c r="BF57" s="788"/>
      <c r="BG57" s="789"/>
      <c r="BH57" s="789"/>
      <c r="BI57" s="789"/>
      <c r="BJ57" s="789"/>
      <c r="BK57" s="788">
        <v>20</v>
      </c>
      <c r="BL57" s="788"/>
      <c r="BM57" s="788"/>
      <c r="BN57" s="788"/>
      <c r="BO57" s="788"/>
      <c r="BP57" s="788"/>
      <c r="BQ57" s="788"/>
      <c r="BR57" s="788"/>
      <c r="BS57" s="788"/>
      <c r="BT57" s="788"/>
      <c r="BU57" s="789"/>
      <c r="BV57" s="789"/>
      <c r="BW57" s="789"/>
      <c r="BX57" s="789"/>
      <c r="BY57" s="790">
        <v>2</v>
      </c>
      <c r="BZ57" s="790"/>
      <c r="CA57" s="790"/>
      <c r="CB57" s="790"/>
      <c r="CC57" s="790"/>
      <c r="CD57" s="790"/>
      <c r="CE57" s="790"/>
      <c r="CF57" s="790"/>
      <c r="CG57" s="790"/>
      <c r="CH57" s="790"/>
      <c r="CI57" s="789"/>
      <c r="CJ57" s="789"/>
      <c r="CK57" s="789"/>
      <c r="CL57" s="789"/>
    </row>
    <row r="58" spans="1:90" ht="21.75" customHeight="1">
      <c r="A58" s="458"/>
      <c r="B58" s="461" t="s">
        <v>496</v>
      </c>
      <c r="C58" s="462"/>
      <c r="D58" s="435"/>
      <c r="E58" s="436"/>
      <c r="G58" s="788">
        <v>449</v>
      </c>
      <c r="H58" s="788"/>
      <c r="I58" s="788"/>
      <c r="J58" s="788"/>
      <c r="K58" s="788"/>
      <c r="L58" s="788"/>
      <c r="M58" s="788"/>
      <c r="N58" s="788"/>
      <c r="O58" s="788"/>
      <c r="P58" s="788"/>
      <c r="Q58" s="789"/>
      <c r="R58" s="789"/>
      <c r="S58" s="789"/>
      <c r="T58" s="789"/>
      <c r="U58" s="788">
        <v>255</v>
      </c>
      <c r="V58" s="788"/>
      <c r="W58" s="788"/>
      <c r="X58" s="788"/>
      <c r="Y58" s="788"/>
      <c r="Z58" s="788"/>
      <c r="AA58" s="788"/>
      <c r="AB58" s="788"/>
      <c r="AC58" s="788"/>
      <c r="AD58" s="788"/>
      <c r="AE58" s="789"/>
      <c r="AF58" s="789"/>
      <c r="AG58" s="789"/>
      <c r="AH58" s="789"/>
      <c r="AI58" s="788">
        <v>40</v>
      </c>
      <c r="AJ58" s="788"/>
      <c r="AK58" s="788"/>
      <c r="AL58" s="788"/>
      <c r="AM58" s="788"/>
      <c r="AN58" s="788"/>
      <c r="AO58" s="788"/>
      <c r="AP58" s="788"/>
      <c r="AQ58" s="788"/>
      <c r="AR58" s="788"/>
      <c r="AS58" s="789"/>
      <c r="AT58" s="789"/>
      <c r="AU58" s="789"/>
      <c r="AV58" s="789"/>
      <c r="AW58" s="788">
        <v>238</v>
      </c>
      <c r="AX58" s="788"/>
      <c r="AY58" s="788"/>
      <c r="AZ58" s="788"/>
      <c r="BA58" s="788"/>
      <c r="BB58" s="788"/>
      <c r="BC58" s="788"/>
      <c r="BD58" s="788"/>
      <c r="BE58" s="788"/>
      <c r="BF58" s="788"/>
      <c r="BG58" s="789"/>
      <c r="BH58" s="789"/>
      <c r="BI58" s="789"/>
      <c r="BJ58" s="789"/>
      <c r="BK58" s="788">
        <v>25</v>
      </c>
      <c r="BL58" s="788"/>
      <c r="BM58" s="788"/>
      <c r="BN58" s="788"/>
      <c r="BO58" s="788"/>
      <c r="BP58" s="788"/>
      <c r="BQ58" s="788"/>
      <c r="BR58" s="788"/>
      <c r="BS58" s="788"/>
      <c r="BT58" s="788"/>
      <c r="BU58" s="789"/>
      <c r="BV58" s="789"/>
      <c r="BW58" s="789"/>
      <c r="BX58" s="789"/>
      <c r="BY58" s="790">
        <v>27</v>
      </c>
      <c r="BZ58" s="790"/>
      <c r="CA58" s="790"/>
      <c r="CB58" s="790"/>
      <c r="CC58" s="790"/>
      <c r="CD58" s="790"/>
      <c r="CE58" s="790"/>
      <c r="CF58" s="790"/>
      <c r="CG58" s="790"/>
      <c r="CH58" s="790"/>
      <c r="CI58" s="789"/>
      <c r="CJ58" s="789"/>
      <c r="CK58" s="789"/>
      <c r="CL58" s="789"/>
    </row>
    <row r="59" spans="1:90" ht="21.75" customHeight="1">
      <c r="A59" s="458"/>
      <c r="B59" s="461" t="s">
        <v>497</v>
      </c>
      <c r="C59" s="462"/>
      <c r="D59" s="435"/>
      <c r="E59" s="436"/>
      <c r="G59" s="788">
        <v>538</v>
      </c>
      <c r="H59" s="788"/>
      <c r="I59" s="788"/>
      <c r="J59" s="788"/>
      <c r="K59" s="788"/>
      <c r="L59" s="788"/>
      <c r="M59" s="788"/>
      <c r="N59" s="788"/>
      <c r="O59" s="788"/>
      <c r="P59" s="788"/>
      <c r="Q59" s="789"/>
      <c r="R59" s="789"/>
      <c r="S59" s="789"/>
      <c r="T59" s="789"/>
      <c r="U59" s="788">
        <v>259</v>
      </c>
      <c r="V59" s="788"/>
      <c r="W59" s="788"/>
      <c r="X59" s="788"/>
      <c r="Y59" s="788"/>
      <c r="Z59" s="788"/>
      <c r="AA59" s="788"/>
      <c r="AB59" s="788"/>
      <c r="AC59" s="788"/>
      <c r="AD59" s="788"/>
      <c r="AE59" s="789"/>
      <c r="AF59" s="789"/>
      <c r="AG59" s="789"/>
      <c r="AH59" s="789"/>
      <c r="AI59" s="788">
        <v>39</v>
      </c>
      <c r="AJ59" s="788"/>
      <c r="AK59" s="788"/>
      <c r="AL59" s="788"/>
      <c r="AM59" s="788"/>
      <c r="AN59" s="788"/>
      <c r="AO59" s="788"/>
      <c r="AP59" s="788"/>
      <c r="AQ59" s="788"/>
      <c r="AR59" s="788"/>
      <c r="AS59" s="789"/>
      <c r="AT59" s="789"/>
      <c r="AU59" s="789"/>
      <c r="AV59" s="789"/>
      <c r="AW59" s="788">
        <v>296</v>
      </c>
      <c r="AX59" s="788"/>
      <c r="AY59" s="788"/>
      <c r="AZ59" s="788"/>
      <c r="BA59" s="788"/>
      <c r="BB59" s="788"/>
      <c r="BC59" s="788"/>
      <c r="BD59" s="788"/>
      <c r="BE59" s="788"/>
      <c r="BF59" s="788"/>
      <c r="BG59" s="789"/>
      <c r="BH59" s="789"/>
      <c r="BI59" s="789"/>
      <c r="BJ59" s="789"/>
      <c r="BK59" s="788">
        <v>23</v>
      </c>
      <c r="BL59" s="788"/>
      <c r="BM59" s="788"/>
      <c r="BN59" s="788"/>
      <c r="BO59" s="788"/>
      <c r="BP59" s="788"/>
      <c r="BQ59" s="788"/>
      <c r="BR59" s="788"/>
      <c r="BS59" s="788"/>
      <c r="BT59" s="788"/>
      <c r="BU59" s="789"/>
      <c r="BV59" s="789"/>
      <c r="BW59" s="789"/>
      <c r="BX59" s="789"/>
      <c r="BY59" s="790">
        <v>27</v>
      </c>
      <c r="BZ59" s="790"/>
      <c r="CA59" s="790"/>
      <c r="CB59" s="790"/>
      <c r="CC59" s="790"/>
      <c r="CD59" s="790"/>
      <c r="CE59" s="790"/>
      <c r="CF59" s="790"/>
      <c r="CG59" s="790"/>
      <c r="CH59" s="790"/>
      <c r="CI59" s="789"/>
      <c r="CJ59" s="789"/>
      <c r="CK59" s="789"/>
      <c r="CL59" s="789"/>
    </row>
    <row r="60" spans="1:90" ht="21.75" customHeight="1">
      <c r="A60" s="458"/>
      <c r="B60" s="461" t="s">
        <v>498</v>
      </c>
      <c r="C60" s="462"/>
      <c r="D60" s="435"/>
      <c r="E60" s="436"/>
      <c r="G60" s="788">
        <v>331</v>
      </c>
      <c r="H60" s="788"/>
      <c r="I60" s="788"/>
      <c r="J60" s="788"/>
      <c r="K60" s="788"/>
      <c r="L60" s="788"/>
      <c r="M60" s="788"/>
      <c r="N60" s="788"/>
      <c r="O60" s="788"/>
      <c r="P60" s="788"/>
      <c r="Q60" s="789"/>
      <c r="R60" s="789"/>
      <c r="S60" s="789"/>
      <c r="T60" s="789"/>
      <c r="U60" s="788">
        <v>224</v>
      </c>
      <c r="V60" s="788"/>
      <c r="W60" s="788"/>
      <c r="X60" s="788"/>
      <c r="Y60" s="788"/>
      <c r="Z60" s="788"/>
      <c r="AA60" s="788"/>
      <c r="AB60" s="788"/>
      <c r="AC60" s="788"/>
      <c r="AD60" s="788"/>
      <c r="AE60" s="789"/>
      <c r="AF60" s="789"/>
      <c r="AG60" s="789"/>
      <c r="AH60" s="789"/>
      <c r="AI60" s="788">
        <v>23</v>
      </c>
      <c r="AJ60" s="788"/>
      <c r="AK60" s="788"/>
      <c r="AL60" s="788"/>
      <c r="AM60" s="788"/>
      <c r="AN60" s="788"/>
      <c r="AO60" s="788"/>
      <c r="AP60" s="788"/>
      <c r="AQ60" s="788"/>
      <c r="AR60" s="788"/>
      <c r="AS60" s="789"/>
      <c r="AT60" s="789"/>
      <c r="AU60" s="789"/>
      <c r="AV60" s="789"/>
      <c r="AW60" s="788">
        <v>292</v>
      </c>
      <c r="AX60" s="788"/>
      <c r="AY60" s="788"/>
      <c r="AZ60" s="788"/>
      <c r="BA60" s="788"/>
      <c r="BB60" s="788"/>
      <c r="BC60" s="788"/>
      <c r="BD60" s="788"/>
      <c r="BE60" s="788"/>
      <c r="BF60" s="788"/>
      <c r="BG60" s="789"/>
      <c r="BH60" s="789"/>
      <c r="BI60" s="789"/>
      <c r="BJ60" s="789"/>
      <c r="BK60" s="788">
        <v>16</v>
      </c>
      <c r="BL60" s="788"/>
      <c r="BM60" s="788"/>
      <c r="BN60" s="788"/>
      <c r="BO60" s="788"/>
      <c r="BP60" s="788"/>
      <c r="BQ60" s="788"/>
      <c r="BR60" s="788"/>
      <c r="BS60" s="788"/>
      <c r="BT60" s="788"/>
      <c r="BU60" s="789"/>
      <c r="BV60" s="789"/>
      <c r="BW60" s="789"/>
      <c r="BX60" s="789"/>
      <c r="BY60" s="790">
        <v>15</v>
      </c>
      <c r="BZ60" s="790"/>
      <c r="CA60" s="790"/>
      <c r="CB60" s="790"/>
      <c r="CC60" s="790"/>
      <c r="CD60" s="790"/>
      <c r="CE60" s="790"/>
      <c r="CF60" s="790"/>
      <c r="CG60" s="790"/>
      <c r="CH60" s="790"/>
      <c r="CI60" s="789"/>
      <c r="CJ60" s="789"/>
      <c r="CK60" s="789"/>
      <c r="CL60" s="789"/>
    </row>
    <row r="61" spans="1:90" ht="21.75" customHeight="1">
      <c r="A61" s="463"/>
      <c r="B61" s="460"/>
      <c r="C61" s="460"/>
      <c r="D61" s="435"/>
      <c r="E61" s="436"/>
      <c r="G61" s="788"/>
      <c r="H61" s="788"/>
      <c r="I61" s="788"/>
      <c r="J61" s="788"/>
      <c r="K61" s="788"/>
      <c r="L61" s="788"/>
      <c r="M61" s="788"/>
      <c r="N61" s="788"/>
      <c r="O61" s="788"/>
      <c r="P61" s="788"/>
      <c r="Q61" s="789"/>
      <c r="R61" s="789"/>
      <c r="S61" s="789"/>
      <c r="T61" s="789"/>
      <c r="U61" s="788"/>
      <c r="V61" s="788"/>
      <c r="W61" s="788"/>
      <c r="X61" s="788"/>
      <c r="Y61" s="788"/>
      <c r="Z61" s="788"/>
      <c r="AA61" s="788"/>
      <c r="AB61" s="788"/>
      <c r="AC61" s="788"/>
      <c r="AD61" s="788"/>
      <c r="AE61" s="789"/>
      <c r="AF61" s="789"/>
      <c r="AG61" s="789"/>
      <c r="AH61" s="789"/>
      <c r="AI61" s="788"/>
      <c r="AJ61" s="788"/>
      <c r="AK61" s="788"/>
      <c r="AL61" s="788"/>
      <c r="AM61" s="788"/>
      <c r="AN61" s="788"/>
      <c r="AO61" s="788"/>
      <c r="AP61" s="788"/>
      <c r="AQ61" s="788"/>
      <c r="AR61" s="788"/>
      <c r="AS61" s="789"/>
      <c r="AT61" s="789"/>
      <c r="AU61" s="789"/>
      <c r="AV61" s="789"/>
      <c r="AW61" s="788"/>
      <c r="AX61" s="788"/>
      <c r="AY61" s="788"/>
      <c r="AZ61" s="788"/>
      <c r="BA61" s="788"/>
      <c r="BB61" s="788"/>
      <c r="BC61" s="788"/>
      <c r="BD61" s="788"/>
      <c r="BE61" s="788"/>
      <c r="BF61" s="788"/>
      <c r="BG61" s="789"/>
      <c r="BH61" s="789"/>
      <c r="BI61" s="789"/>
      <c r="BJ61" s="789"/>
      <c r="BK61" s="788"/>
      <c r="BL61" s="788"/>
      <c r="BM61" s="788"/>
      <c r="BN61" s="788"/>
      <c r="BO61" s="788"/>
      <c r="BP61" s="788"/>
      <c r="BQ61" s="788"/>
      <c r="BR61" s="788"/>
      <c r="BS61" s="788"/>
      <c r="BT61" s="788"/>
      <c r="BU61" s="789"/>
      <c r="BV61" s="789"/>
      <c r="BW61" s="789"/>
      <c r="BX61" s="789"/>
      <c r="BY61" s="788"/>
      <c r="BZ61" s="788"/>
      <c r="CA61" s="788"/>
      <c r="CB61" s="788"/>
      <c r="CC61" s="788"/>
      <c r="CD61" s="788"/>
      <c r="CE61" s="788"/>
      <c r="CF61" s="788"/>
      <c r="CG61" s="788"/>
      <c r="CH61" s="788"/>
      <c r="CI61" s="789"/>
      <c r="CJ61" s="789"/>
      <c r="CK61" s="789"/>
      <c r="CL61" s="789"/>
    </row>
    <row r="62" spans="1:90" ht="21.75" customHeight="1">
      <c r="A62" s="454">
        <v>2001</v>
      </c>
      <c r="B62" s="456" t="s">
        <v>462</v>
      </c>
      <c r="C62" s="457"/>
      <c r="D62" s="435"/>
      <c r="E62" s="436"/>
      <c r="G62" s="788">
        <v>237</v>
      </c>
      <c r="H62" s="788"/>
      <c r="I62" s="788"/>
      <c r="J62" s="788"/>
      <c r="K62" s="788"/>
      <c r="L62" s="788"/>
      <c r="M62" s="788"/>
      <c r="N62" s="788"/>
      <c r="O62" s="788"/>
      <c r="P62" s="788"/>
      <c r="Q62" s="789"/>
      <c r="R62" s="789"/>
      <c r="S62" s="789"/>
      <c r="T62" s="789"/>
      <c r="U62" s="788">
        <v>248</v>
      </c>
      <c r="V62" s="788"/>
      <c r="W62" s="788"/>
      <c r="X62" s="788"/>
      <c r="Y62" s="788"/>
      <c r="Z62" s="788"/>
      <c r="AA62" s="788"/>
      <c r="AB62" s="788"/>
      <c r="AC62" s="788"/>
      <c r="AD62" s="788"/>
      <c r="AE62" s="789"/>
      <c r="AF62" s="789"/>
      <c r="AG62" s="789"/>
      <c r="AH62" s="789"/>
      <c r="AI62" s="788">
        <v>15</v>
      </c>
      <c r="AJ62" s="788"/>
      <c r="AK62" s="788"/>
      <c r="AL62" s="788"/>
      <c r="AM62" s="788"/>
      <c r="AN62" s="788"/>
      <c r="AO62" s="788"/>
      <c r="AP62" s="788"/>
      <c r="AQ62" s="788"/>
      <c r="AR62" s="788"/>
      <c r="AS62" s="789"/>
      <c r="AT62" s="789"/>
      <c r="AU62" s="789"/>
      <c r="AV62" s="789"/>
      <c r="AW62" s="788">
        <v>315</v>
      </c>
      <c r="AX62" s="788"/>
      <c r="AY62" s="788"/>
      <c r="AZ62" s="788"/>
      <c r="BA62" s="788"/>
      <c r="BB62" s="788"/>
      <c r="BC62" s="788"/>
      <c r="BD62" s="788"/>
      <c r="BE62" s="788"/>
      <c r="BF62" s="788"/>
      <c r="BG62" s="789"/>
      <c r="BH62" s="789"/>
      <c r="BI62" s="789"/>
      <c r="BJ62" s="789"/>
      <c r="BK62" s="788">
        <v>7</v>
      </c>
      <c r="BL62" s="788"/>
      <c r="BM62" s="788"/>
      <c r="BN62" s="788"/>
      <c r="BO62" s="788"/>
      <c r="BP62" s="788"/>
      <c r="BQ62" s="788"/>
      <c r="BR62" s="788"/>
      <c r="BS62" s="788"/>
      <c r="BT62" s="788"/>
      <c r="BU62" s="789"/>
      <c r="BV62" s="789"/>
      <c r="BW62" s="789"/>
      <c r="BX62" s="789"/>
      <c r="BY62" s="790">
        <v>1</v>
      </c>
      <c r="BZ62" s="790"/>
      <c r="CA62" s="790"/>
      <c r="CB62" s="790"/>
      <c r="CC62" s="790"/>
      <c r="CD62" s="790"/>
      <c r="CE62" s="790"/>
      <c r="CF62" s="790"/>
      <c r="CG62" s="790"/>
      <c r="CH62" s="790"/>
      <c r="CI62" s="789"/>
      <c r="CJ62" s="789"/>
      <c r="CK62" s="789"/>
      <c r="CL62" s="789"/>
    </row>
    <row r="63" spans="1:90" ht="21.75" customHeight="1">
      <c r="A63" s="458"/>
      <c r="B63" s="459" t="s">
        <v>463</v>
      </c>
      <c r="C63" s="460"/>
      <c r="D63" s="435"/>
      <c r="E63" s="436"/>
      <c r="G63" s="788">
        <v>431</v>
      </c>
      <c r="H63" s="788"/>
      <c r="I63" s="788"/>
      <c r="J63" s="788"/>
      <c r="K63" s="788"/>
      <c r="L63" s="788"/>
      <c r="M63" s="788"/>
      <c r="N63" s="788"/>
      <c r="O63" s="788"/>
      <c r="P63" s="788"/>
      <c r="Q63" s="789"/>
      <c r="R63" s="789"/>
      <c r="S63" s="789"/>
      <c r="T63" s="789"/>
      <c r="U63" s="788">
        <v>273</v>
      </c>
      <c r="V63" s="788"/>
      <c r="W63" s="788"/>
      <c r="X63" s="788"/>
      <c r="Y63" s="788"/>
      <c r="Z63" s="788"/>
      <c r="AA63" s="788"/>
      <c r="AB63" s="788"/>
      <c r="AC63" s="788"/>
      <c r="AD63" s="788"/>
      <c r="AE63" s="789"/>
      <c r="AF63" s="789"/>
      <c r="AG63" s="789"/>
      <c r="AH63" s="789"/>
      <c r="AI63" s="788">
        <f>22+13</f>
        <v>35</v>
      </c>
      <c r="AJ63" s="788"/>
      <c r="AK63" s="788"/>
      <c r="AL63" s="788"/>
      <c r="AM63" s="788"/>
      <c r="AN63" s="788"/>
      <c r="AO63" s="788"/>
      <c r="AP63" s="788"/>
      <c r="AQ63" s="788"/>
      <c r="AR63" s="788"/>
      <c r="AS63" s="789"/>
      <c r="AT63" s="789"/>
      <c r="AU63" s="789"/>
      <c r="AV63" s="789"/>
      <c r="AW63" s="788">
        <f>219+131</f>
        <v>350</v>
      </c>
      <c r="AX63" s="788"/>
      <c r="AY63" s="788"/>
      <c r="AZ63" s="788"/>
      <c r="BA63" s="788"/>
      <c r="BB63" s="788"/>
      <c r="BC63" s="788"/>
      <c r="BD63" s="788"/>
      <c r="BE63" s="788"/>
      <c r="BF63" s="788"/>
      <c r="BG63" s="789"/>
      <c r="BH63" s="789"/>
      <c r="BI63" s="789"/>
      <c r="BJ63" s="789"/>
      <c r="BK63" s="788">
        <v>20</v>
      </c>
      <c r="BL63" s="788"/>
      <c r="BM63" s="788"/>
      <c r="BN63" s="788"/>
      <c r="BO63" s="788"/>
      <c r="BP63" s="788"/>
      <c r="BQ63" s="788"/>
      <c r="BR63" s="788"/>
      <c r="BS63" s="788"/>
      <c r="BT63" s="788"/>
      <c r="BU63" s="789"/>
      <c r="BV63" s="789"/>
      <c r="BW63" s="789"/>
      <c r="BX63" s="789"/>
      <c r="BY63" s="790">
        <v>3</v>
      </c>
      <c r="BZ63" s="790"/>
      <c r="CA63" s="790"/>
      <c r="CB63" s="790"/>
      <c r="CC63" s="790"/>
      <c r="CD63" s="790"/>
      <c r="CE63" s="790"/>
      <c r="CF63" s="790"/>
      <c r="CG63" s="790"/>
      <c r="CH63" s="790"/>
      <c r="CI63" s="789"/>
      <c r="CJ63" s="789"/>
      <c r="CK63" s="789"/>
      <c r="CL63" s="789"/>
    </row>
    <row r="64" spans="1:90" ht="21.75" customHeight="1">
      <c r="A64" s="458"/>
      <c r="B64" s="459" t="s">
        <v>464</v>
      </c>
      <c r="C64" s="460"/>
      <c r="D64" s="435"/>
      <c r="E64" s="436"/>
      <c r="G64" s="788">
        <v>284</v>
      </c>
      <c r="H64" s="788"/>
      <c r="I64" s="788"/>
      <c r="J64" s="788"/>
      <c r="K64" s="788"/>
      <c r="L64" s="788"/>
      <c r="M64" s="788"/>
      <c r="N64" s="788"/>
      <c r="O64" s="788"/>
      <c r="P64" s="788"/>
      <c r="Q64" s="789"/>
      <c r="R64" s="789"/>
      <c r="S64" s="789"/>
      <c r="T64" s="789"/>
      <c r="U64" s="788">
        <v>299</v>
      </c>
      <c r="V64" s="788"/>
      <c r="W64" s="788"/>
      <c r="X64" s="788"/>
      <c r="Y64" s="788"/>
      <c r="Z64" s="788"/>
      <c r="AA64" s="788"/>
      <c r="AB64" s="788"/>
      <c r="AC64" s="788"/>
      <c r="AD64" s="788"/>
      <c r="AE64" s="789"/>
      <c r="AF64" s="789"/>
      <c r="AG64" s="789"/>
      <c r="AH64" s="789"/>
      <c r="AI64" s="788">
        <v>25</v>
      </c>
      <c r="AJ64" s="788"/>
      <c r="AK64" s="788"/>
      <c r="AL64" s="788"/>
      <c r="AM64" s="788"/>
      <c r="AN64" s="788"/>
      <c r="AO64" s="788"/>
      <c r="AP64" s="788"/>
      <c r="AQ64" s="788"/>
      <c r="AR64" s="788"/>
      <c r="AS64" s="789"/>
      <c r="AT64" s="789"/>
      <c r="AU64" s="789"/>
      <c r="AV64" s="789"/>
      <c r="AW64" s="788">
        <f>254+122</f>
        <v>376</v>
      </c>
      <c r="AX64" s="788"/>
      <c r="AY64" s="788"/>
      <c r="AZ64" s="788"/>
      <c r="BA64" s="788"/>
      <c r="BB64" s="788"/>
      <c r="BC64" s="788"/>
      <c r="BD64" s="788"/>
      <c r="BE64" s="788"/>
      <c r="BF64" s="788"/>
      <c r="BG64" s="789"/>
      <c r="BH64" s="789"/>
      <c r="BI64" s="789"/>
      <c r="BJ64" s="789"/>
      <c r="BK64" s="788">
        <v>21</v>
      </c>
      <c r="BL64" s="788"/>
      <c r="BM64" s="788"/>
      <c r="BN64" s="788"/>
      <c r="BO64" s="788"/>
      <c r="BP64" s="788"/>
      <c r="BQ64" s="788"/>
      <c r="BR64" s="788"/>
      <c r="BS64" s="788"/>
      <c r="BT64" s="788"/>
      <c r="BU64" s="789"/>
      <c r="BV64" s="789"/>
      <c r="BW64" s="789"/>
      <c r="BX64" s="789"/>
      <c r="BY64" s="790">
        <v>0</v>
      </c>
      <c r="BZ64" s="790"/>
      <c r="CA64" s="790"/>
      <c r="CB64" s="790"/>
      <c r="CC64" s="790"/>
      <c r="CD64" s="790"/>
      <c r="CE64" s="790"/>
      <c r="CF64" s="790"/>
      <c r="CG64" s="790"/>
      <c r="CH64" s="790"/>
      <c r="CI64" s="789"/>
      <c r="CJ64" s="789"/>
      <c r="CK64" s="789"/>
      <c r="CL64" s="789"/>
    </row>
    <row r="65" spans="1:90" ht="21.75" customHeight="1">
      <c r="A65" s="458"/>
      <c r="B65" s="459" t="s">
        <v>465</v>
      </c>
      <c r="C65" s="460"/>
      <c r="D65" s="435"/>
      <c r="E65" s="436"/>
      <c r="G65" s="788">
        <v>284</v>
      </c>
      <c r="H65" s="788"/>
      <c r="I65" s="788"/>
      <c r="J65" s="788"/>
      <c r="K65" s="788"/>
      <c r="L65" s="788"/>
      <c r="M65" s="788"/>
      <c r="N65" s="788"/>
      <c r="O65" s="788"/>
      <c r="P65" s="788"/>
      <c r="Q65" s="789"/>
      <c r="R65" s="789"/>
      <c r="S65" s="789"/>
      <c r="T65" s="789"/>
      <c r="U65" s="788">
        <v>212</v>
      </c>
      <c r="V65" s="788"/>
      <c r="W65" s="788"/>
      <c r="X65" s="788"/>
      <c r="Y65" s="788"/>
      <c r="Z65" s="788"/>
      <c r="AA65" s="788"/>
      <c r="AB65" s="788"/>
      <c r="AC65" s="788"/>
      <c r="AD65" s="788"/>
      <c r="AE65" s="789"/>
      <c r="AF65" s="789"/>
      <c r="AG65" s="789"/>
      <c r="AH65" s="789"/>
      <c r="AI65" s="788">
        <v>25</v>
      </c>
      <c r="AJ65" s="788"/>
      <c r="AK65" s="788"/>
      <c r="AL65" s="788"/>
      <c r="AM65" s="788"/>
      <c r="AN65" s="788"/>
      <c r="AO65" s="788"/>
      <c r="AP65" s="788"/>
      <c r="AQ65" s="788"/>
      <c r="AR65" s="788"/>
      <c r="AS65" s="789"/>
      <c r="AT65" s="789"/>
      <c r="AU65" s="789"/>
      <c r="AV65" s="789"/>
      <c r="AW65" s="788">
        <v>256</v>
      </c>
      <c r="AX65" s="788"/>
      <c r="AY65" s="788"/>
      <c r="AZ65" s="788"/>
      <c r="BA65" s="788"/>
      <c r="BB65" s="788"/>
      <c r="BC65" s="788"/>
      <c r="BD65" s="788"/>
      <c r="BE65" s="788"/>
      <c r="BF65" s="788"/>
      <c r="BG65" s="789"/>
      <c r="BH65" s="789"/>
      <c r="BI65" s="789"/>
      <c r="BJ65" s="789"/>
      <c r="BK65" s="788">
        <v>14</v>
      </c>
      <c r="BL65" s="788"/>
      <c r="BM65" s="788"/>
      <c r="BN65" s="788"/>
      <c r="BO65" s="788"/>
      <c r="BP65" s="788"/>
      <c r="BQ65" s="788"/>
      <c r="BR65" s="788"/>
      <c r="BS65" s="788"/>
      <c r="BT65" s="788"/>
      <c r="BU65" s="789"/>
      <c r="BV65" s="789"/>
      <c r="BW65" s="789"/>
      <c r="BX65" s="789"/>
      <c r="BY65" s="790">
        <v>1</v>
      </c>
      <c r="BZ65" s="790"/>
      <c r="CA65" s="790"/>
      <c r="CB65" s="790"/>
      <c r="CC65" s="790"/>
      <c r="CD65" s="790"/>
      <c r="CE65" s="790"/>
      <c r="CF65" s="790"/>
      <c r="CG65" s="790"/>
      <c r="CH65" s="790"/>
      <c r="CI65" s="789"/>
      <c r="CJ65" s="789"/>
      <c r="CK65" s="789"/>
      <c r="CL65" s="789"/>
    </row>
    <row r="66" spans="1:90" ht="21.75" customHeight="1">
      <c r="A66" s="458"/>
      <c r="B66" s="459" t="s">
        <v>466</v>
      </c>
      <c r="C66" s="460"/>
      <c r="D66" s="435"/>
      <c r="E66" s="436"/>
      <c r="G66" s="788">
        <v>503</v>
      </c>
      <c r="H66" s="788"/>
      <c r="I66" s="788"/>
      <c r="J66" s="788"/>
      <c r="K66" s="788"/>
      <c r="L66" s="788"/>
      <c r="M66" s="788"/>
      <c r="N66" s="788"/>
      <c r="O66" s="788"/>
      <c r="P66" s="788"/>
      <c r="Q66" s="789"/>
      <c r="R66" s="789"/>
      <c r="S66" s="789"/>
      <c r="T66" s="789"/>
      <c r="U66" s="788">
        <v>210</v>
      </c>
      <c r="V66" s="788"/>
      <c r="W66" s="788"/>
      <c r="X66" s="788"/>
      <c r="Y66" s="788"/>
      <c r="Z66" s="788"/>
      <c r="AA66" s="788"/>
      <c r="AB66" s="788"/>
      <c r="AC66" s="788"/>
      <c r="AD66" s="788"/>
      <c r="AE66" s="789"/>
      <c r="AF66" s="789"/>
      <c r="AG66" s="789"/>
      <c r="AH66" s="789"/>
      <c r="AI66" s="788">
        <v>37</v>
      </c>
      <c r="AJ66" s="788"/>
      <c r="AK66" s="788"/>
      <c r="AL66" s="788"/>
      <c r="AM66" s="788"/>
      <c r="AN66" s="788"/>
      <c r="AO66" s="788"/>
      <c r="AP66" s="788"/>
      <c r="AQ66" s="788"/>
      <c r="AR66" s="788"/>
      <c r="AS66" s="789"/>
      <c r="AT66" s="789"/>
      <c r="AU66" s="789"/>
      <c r="AV66" s="789"/>
      <c r="AW66" s="788">
        <f>187+95</f>
        <v>282</v>
      </c>
      <c r="AX66" s="788"/>
      <c r="AY66" s="788"/>
      <c r="AZ66" s="788"/>
      <c r="BA66" s="788"/>
      <c r="BB66" s="788"/>
      <c r="BC66" s="788"/>
      <c r="BD66" s="788"/>
      <c r="BE66" s="788"/>
      <c r="BF66" s="788"/>
      <c r="BG66" s="789"/>
      <c r="BH66" s="789"/>
      <c r="BI66" s="789"/>
      <c r="BJ66" s="789"/>
      <c r="BK66" s="788">
        <v>25</v>
      </c>
      <c r="BL66" s="788"/>
      <c r="BM66" s="788"/>
      <c r="BN66" s="788"/>
      <c r="BO66" s="788"/>
      <c r="BP66" s="788"/>
      <c r="BQ66" s="788"/>
      <c r="BR66" s="788"/>
      <c r="BS66" s="788"/>
      <c r="BT66" s="788"/>
      <c r="BU66" s="789"/>
      <c r="BV66" s="789"/>
      <c r="BW66" s="789"/>
      <c r="BX66" s="789"/>
      <c r="BY66" s="790">
        <v>1</v>
      </c>
      <c r="BZ66" s="790"/>
      <c r="CA66" s="790"/>
      <c r="CB66" s="790"/>
      <c r="CC66" s="790"/>
      <c r="CD66" s="790"/>
      <c r="CE66" s="790"/>
      <c r="CF66" s="790"/>
      <c r="CG66" s="790"/>
      <c r="CH66" s="790"/>
      <c r="CI66" s="789"/>
      <c r="CJ66" s="789"/>
      <c r="CK66" s="789"/>
      <c r="CL66" s="789"/>
    </row>
    <row r="67" spans="1:90" ht="21.75" customHeight="1">
      <c r="A67" s="463"/>
      <c r="B67" s="459" t="s">
        <v>499</v>
      </c>
      <c r="C67" s="460"/>
      <c r="D67" s="435"/>
      <c r="E67" s="436"/>
      <c r="G67" s="788">
        <f>SUM(G62:P66)</f>
        <v>1739</v>
      </c>
      <c r="H67" s="788"/>
      <c r="I67" s="788"/>
      <c r="J67" s="788"/>
      <c r="K67" s="788"/>
      <c r="L67" s="788"/>
      <c r="M67" s="788"/>
      <c r="N67" s="788"/>
      <c r="O67" s="788"/>
      <c r="P67" s="788"/>
      <c r="Q67" s="789"/>
      <c r="R67" s="789"/>
      <c r="S67" s="789"/>
      <c r="T67" s="789"/>
      <c r="U67" s="788">
        <f>SUM(U62:AD66)</f>
        <v>1242</v>
      </c>
      <c r="V67" s="788"/>
      <c r="W67" s="788"/>
      <c r="X67" s="788"/>
      <c r="Y67" s="788"/>
      <c r="Z67" s="788"/>
      <c r="AA67" s="788"/>
      <c r="AB67" s="788"/>
      <c r="AC67" s="788"/>
      <c r="AD67" s="788"/>
      <c r="AE67" s="789"/>
      <c r="AF67" s="789"/>
      <c r="AG67" s="789"/>
      <c r="AH67" s="789"/>
      <c r="AI67" s="788">
        <f>SUM(AI62:AR66)</f>
        <v>137</v>
      </c>
      <c r="AJ67" s="788"/>
      <c r="AK67" s="788"/>
      <c r="AL67" s="788"/>
      <c r="AM67" s="788"/>
      <c r="AN67" s="788"/>
      <c r="AO67" s="788"/>
      <c r="AP67" s="788"/>
      <c r="AQ67" s="788"/>
      <c r="AR67" s="788"/>
      <c r="AS67" s="789"/>
      <c r="AT67" s="789"/>
      <c r="AU67" s="789"/>
      <c r="AV67" s="789"/>
      <c r="AW67" s="788">
        <f>SUM(AW62:BF66)</f>
        <v>1579</v>
      </c>
      <c r="AX67" s="788"/>
      <c r="AY67" s="788"/>
      <c r="AZ67" s="788"/>
      <c r="BA67" s="788"/>
      <c r="BB67" s="788"/>
      <c r="BC67" s="788"/>
      <c r="BD67" s="788"/>
      <c r="BE67" s="788"/>
      <c r="BF67" s="788"/>
      <c r="BG67" s="789"/>
      <c r="BH67" s="789"/>
      <c r="BI67" s="789"/>
      <c r="BJ67" s="789"/>
      <c r="BK67" s="788">
        <f>SUM(BK62:BT66)</f>
        <v>87</v>
      </c>
      <c r="BL67" s="788"/>
      <c r="BM67" s="788"/>
      <c r="BN67" s="788"/>
      <c r="BO67" s="788"/>
      <c r="BP67" s="788"/>
      <c r="BQ67" s="788"/>
      <c r="BR67" s="788"/>
      <c r="BS67" s="788"/>
      <c r="BT67" s="788"/>
      <c r="BU67" s="789"/>
      <c r="BV67" s="789"/>
      <c r="BW67" s="789"/>
      <c r="BX67" s="789"/>
      <c r="BY67" s="788">
        <f>SUM(BY62:CH66)</f>
        <v>6</v>
      </c>
      <c r="BZ67" s="788"/>
      <c r="CA67" s="788"/>
      <c r="CB67" s="788"/>
      <c r="CC67" s="788"/>
      <c r="CD67" s="788"/>
      <c r="CE67" s="788"/>
      <c r="CF67" s="788"/>
      <c r="CG67" s="788"/>
      <c r="CH67" s="788"/>
      <c r="CI67" s="789"/>
      <c r="CJ67" s="789"/>
      <c r="CK67" s="789"/>
      <c r="CL67" s="789"/>
    </row>
    <row r="68" spans="1:90" ht="21.75" customHeight="1">
      <c r="A68" s="464"/>
      <c r="B68" s="465"/>
      <c r="C68" s="465"/>
      <c r="D68" s="430"/>
      <c r="E68" s="429"/>
      <c r="F68" s="430"/>
      <c r="G68" s="793"/>
      <c r="H68" s="793"/>
      <c r="I68" s="793"/>
      <c r="J68" s="793"/>
      <c r="K68" s="793"/>
      <c r="L68" s="793"/>
      <c r="M68" s="793"/>
      <c r="N68" s="793"/>
      <c r="O68" s="793"/>
      <c r="P68" s="793"/>
      <c r="Q68" s="828"/>
      <c r="R68" s="828"/>
      <c r="S68" s="828"/>
      <c r="T68" s="828"/>
      <c r="U68" s="793"/>
      <c r="V68" s="793"/>
      <c r="W68" s="793"/>
      <c r="X68" s="793"/>
      <c r="Y68" s="793"/>
      <c r="Z68" s="793"/>
      <c r="AA68" s="793"/>
      <c r="AB68" s="793"/>
      <c r="AC68" s="793"/>
      <c r="AD68" s="793"/>
      <c r="AE68" s="828"/>
      <c r="AF68" s="828"/>
      <c r="AG68" s="828"/>
      <c r="AH68" s="828"/>
      <c r="AI68" s="793"/>
      <c r="AJ68" s="793"/>
      <c r="AK68" s="793"/>
      <c r="AL68" s="793"/>
      <c r="AM68" s="793"/>
      <c r="AN68" s="793"/>
      <c r="AO68" s="793"/>
      <c r="AP68" s="793"/>
      <c r="AQ68" s="793"/>
      <c r="AR68" s="793"/>
      <c r="AS68" s="828"/>
      <c r="AT68" s="828"/>
      <c r="AU68" s="828"/>
      <c r="AV68" s="828"/>
      <c r="AW68" s="793"/>
      <c r="AX68" s="793"/>
      <c r="AY68" s="793"/>
      <c r="AZ68" s="793"/>
      <c r="BA68" s="793"/>
      <c r="BB68" s="793"/>
      <c r="BC68" s="793"/>
      <c r="BD68" s="793"/>
      <c r="BE68" s="793"/>
      <c r="BF68" s="793"/>
      <c r="BG68" s="828"/>
      <c r="BH68" s="828"/>
      <c r="BI68" s="828"/>
      <c r="BJ68" s="828"/>
      <c r="BK68" s="793"/>
      <c r="BL68" s="793"/>
      <c r="BM68" s="793"/>
      <c r="BN68" s="793"/>
      <c r="BO68" s="793"/>
      <c r="BP68" s="793"/>
      <c r="BQ68" s="793"/>
      <c r="BR68" s="793"/>
      <c r="BS68" s="793"/>
      <c r="BT68" s="793"/>
      <c r="BU68" s="828"/>
      <c r="BV68" s="828"/>
      <c r="BW68" s="828"/>
      <c r="BX68" s="828"/>
      <c r="BY68" s="817"/>
      <c r="BZ68" s="817"/>
      <c r="CA68" s="817"/>
      <c r="CB68" s="817"/>
      <c r="CC68" s="817"/>
      <c r="CD68" s="817"/>
      <c r="CE68" s="817"/>
      <c r="CF68" s="817"/>
      <c r="CG68" s="817"/>
      <c r="CH68" s="817"/>
      <c r="CI68" s="828"/>
      <c r="CJ68" s="828"/>
      <c r="CK68" s="828"/>
      <c r="CL68" s="828"/>
    </row>
    <row r="69" spans="1:19" ht="19.5" customHeight="1">
      <c r="A69" s="445">
        <v>0</v>
      </c>
      <c r="B69" s="127" t="s">
        <v>61</v>
      </c>
      <c r="D69" s="435"/>
      <c r="E69" s="436"/>
      <c r="G69" s="435"/>
      <c r="H69" s="436"/>
      <c r="J69" s="435"/>
      <c r="K69" s="436"/>
      <c r="M69" s="435"/>
      <c r="N69" s="436"/>
      <c r="P69" s="435"/>
      <c r="Q69" s="436"/>
      <c r="S69" s="435"/>
    </row>
    <row r="70" spans="1:19" ht="19.5" customHeight="1">
      <c r="A70" s="116"/>
      <c r="B70" s="128" t="s">
        <v>62</v>
      </c>
      <c r="D70" s="435"/>
      <c r="E70" s="436"/>
      <c r="G70" s="435"/>
      <c r="H70" s="436"/>
      <c r="J70" s="435"/>
      <c r="K70" s="436"/>
      <c r="M70" s="435"/>
      <c r="N70" s="436"/>
      <c r="P70" s="435"/>
      <c r="Q70" s="436"/>
      <c r="S70" s="435"/>
    </row>
  </sheetData>
  <mergeCells count="538">
    <mergeCell ref="BG34:BM34"/>
    <mergeCell ref="BO34:BU34"/>
    <mergeCell ref="BW34:CC34"/>
    <mergeCell ref="CE34:CK34"/>
    <mergeCell ref="C34:I34"/>
    <mergeCell ref="K34:Q34"/>
    <mergeCell ref="S34:Y34"/>
    <mergeCell ref="AA34:AG34"/>
    <mergeCell ref="AI34:AO34"/>
    <mergeCell ref="AQ34:AW34"/>
    <mergeCell ref="AY34:BE34"/>
    <mergeCell ref="BG33:BM33"/>
    <mergeCell ref="BO33:BU33"/>
    <mergeCell ref="BW33:CC33"/>
    <mergeCell ref="CE33:CK33"/>
    <mergeCell ref="C33:I33"/>
    <mergeCell ref="K33:Q33"/>
    <mergeCell ref="S33:Y33"/>
    <mergeCell ref="AA33:AG33"/>
    <mergeCell ref="BG32:BM32"/>
    <mergeCell ref="BO32:BU32"/>
    <mergeCell ref="BW32:CC32"/>
    <mergeCell ref="CE32:CK32"/>
    <mergeCell ref="BO16:BU16"/>
    <mergeCell ref="BW16:CC16"/>
    <mergeCell ref="CE16:CK16"/>
    <mergeCell ref="C32:I32"/>
    <mergeCell ref="K32:Q32"/>
    <mergeCell ref="S32:Y32"/>
    <mergeCell ref="AA32:AG32"/>
    <mergeCell ref="AI32:AO32"/>
    <mergeCell ref="AQ32:AW32"/>
    <mergeCell ref="AY32:BE32"/>
    <mergeCell ref="AI16:AO16"/>
    <mergeCell ref="AQ16:AW16"/>
    <mergeCell ref="AY16:BE16"/>
    <mergeCell ref="BG16:BM16"/>
    <mergeCell ref="C16:I16"/>
    <mergeCell ref="K16:Q16"/>
    <mergeCell ref="S16:Y16"/>
    <mergeCell ref="AA16:AG16"/>
    <mergeCell ref="BU68:BX68"/>
    <mergeCell ref="BY68:CH68"/>
    <mergeCell ref="CI68:CL68"/>
    <mergeCell ref="C30:I30"/>
    <mergeCell ref="K30:Q30"/>
    <mergeCell ref="S30:Y30"/>
    <mergeCell ref="AA30:AG30"/>
    <mergeCell ref="BG30:BM30"/>
    <mergeCell ref="BO30:BU30"/>
    <mergeCell ref="BW30:CC30"/>
    <mergeCell ref="G68:P68"/>
    <mergeCell ref="Q68:T68"/>
    <mergeCell ref="U68:AD68"/>
    <mergeCell ref="AE68:AH68"/>
    <mergeCell ref="AI68:AR68"/>
    <mergeCell ref="AS68:AV68"/>
    <mergeCell ref="AW68:BF68"/>
    <mergeCell ref="BG68:BJ68"/>
    <mergeCell ref="BK68:BT68"/>
    <mergeCell ref="BU67:BX67"/>
    <mergeCell ref="BY67:CH67"/>
    <mergeCell ref="CI67:CL67"/>
    <mergeCell ref="G67:P67"/>
    <mergeCell ref="Q67:T67"/>
    <mergeCell ref="U67:AD67"/>
    <mergeCell ref="AE67:AH67"/>
    <mergeCell ref="AI67:AR67"/>
    <mergeCell ref="AS67:AV67"/>
    <mergeCell ref="AW67:BF67"/>
    <mergeCell ref="BG67:BJ67"/>
    <mergeCell ref="BK67:BT67"/>
    <mergeCell ref="BK66:BT66"/>
    <mergeCell ref="BU66:BX66"/>
    <mergeCell ref="BY66:CH66"/>
    <mergeCell ref="CI66:CL66"/>
    <mergeCell ref="AI66:AR66"/>
    <mergeCell ref="AS66:AV66"/>
    <mergeCell ref="AW66:BF66"/>
    <mergeCell ref="BG66:BJ66"/>
    <mergeCell ref="G66:P66"/>
    <mergeCell ref="Q66:T66"/>
    <mergeCell ref="U66:AD66"/>
    <mergeCell ref="AE66:AH66"/>
    <mergeCell ref="BK65:BT65"/>
    <mergeCell ref="BU65:BX65"/>
    <mergeCell ref="BY65:CH65"/>
    <mergeCell ref="CI65:CL65"/>
    <mergeCell ref="AI65:AR65"/>
    <mergeCell ref="AS65:AV65"/>
    <mergeCell ref="AW65:BF65"/>
    <mergeCell ref="BG65:BJ65"/>
    <mergeCell ref="G65:P65"/>
    <mergeCell ref="Q65:T65"/>
    <mergeCell ref="U65:AD65"/>
    <mergeCell ref="AE65:AH65"/>
    <mergeCell ref="BK64:BT64"/>
    <mergeCell ref="BU64:BX64"/>
    <mergeCell ref="BY64:CH64"/>
    <mergeCell ref="CI64:CL64"/>
    <mergeCell ref="AI64:AR64"/>
    <mergeCell ref="AS64:AV64"/>
    <mergeCell ref="AW64:BF64"/>
    <mergeCell ref="BG64:BJ64"/>
    <mergeCell ref="G64:P64"/>
    <mergeCell ref="Q64:T64"/>
    <mergeCell ref="U64:AD64"/>
    <mergeCell ref="AE64:AH64"/>
    <mergeCell ref="BK63:BT63"/>
    <mergeCell ref="BU63:BX63"/>
    <mergeCell ref="BY63:CH63"/>
    <mergeCell ref="CI63:CL63"/>
    <mergeCell ref="AI63:AR63"/>
    <mergeCell ref="AS63:AV63"/>
    <mergeCell ref="AW63:BF63"/>
    <mergeCell ref="BG63:BJ63"/>
    <mergeCell ref="G63:P63"/>
    <mergeCell ref="Q63:T63"/>
    <mergeCell ref="U63:AD63"/>
    <mergeCell ref="AE63:AH63"/>
    <mergeCell ref="BK62:BT62"/>
    <mergeCell ref="BU62:BX62"/>
    <mergeCell ref="BY62:CH62"/>
    <mergeCell ref="CI62:CL62"/>
    <mergeCell ref="AI62:AR62"/>
    <mergeCell ref="AS62:AV62"/>
    <mergeCell ref="AW62:BF62"/>
    <mergeCell ref="BG62:BJ62"/>
    <mergeCell ref="G62:P62"/>
    <mergeCell ref="Q62:T62"/>
    <mergeCell ref="U62:AD62"/>
    <mergeCell ref="AE62:AH62"/>
    <mergeCell ref="BK61:BT61"/>
    <mergeCell ref="BU61:BX61"/>
    <mergeCell ref="BY61:CH61"/>
    <mergeCell ref="CI61:CL61"/>
    <mergeCell ref="AI61:AR61"/>
    <mergeCell ref="AS61:AV61"/>
    <mergeCell ref="AW61:BF61"/>
    <mergeCell ref="BG61:BJ61"/>
    <mergeCell ref="G61:P61"/>
    <mergeCell ref="Q61:T61"/>
    <mergeCell ref="U61:AD61"/>
    <mergeCell ref="AE61:AH61"/>
    <mergeCell ref="BK60:BT60"/>
    <mergeCell ref="BU60:BX60"/>
    <mergeCell ref="BY60:CH60"/>
    <mergeCell ref="CI60:CL60"/>
    <mergeCell ref="AI60:AR60"/>
    <mergeCell ref="AS60:AV60"/>
    <mergeCell ref="AW60:BF60"/>
    <mergeCell ref="BG60:BJ60"/>
    <mergeCell ref="G60:P60"/>
    <mergeCell ref="Q60:T60"/>
    <mergeCell ref="U60:AD60"/>
    <mergeCell ref="AE60:AH60"/>
    <mergeCell ref="BK59:BT59"/>
    <mergeCell ref="BU59:BX59"/>
    <mergeCell ref="BY59:CH59"/>
    <mergeCell ref="CI59:CL59"/>
    <mergeCell ref="AI59:AR59"/>
    <mergeCell ref="AS59:AV59"/>
    <mergeCell ref="AW59:BF59"/>
    <mergeCell ref="BG59:BJ59"/>
    <mergeCell ref="G59:P59"/>
    <mergeCell ref="Q59:T59"/>
    <mergeCell ref="U59:AD59"/>
    <mergeCell ref="AE59:AH59"/>
    <mergeCell ref="BK58:BT58"/>
    <mergeCell ref="BU58:BX58"/>
    <mergeCell ref="BY58:CH58"/>
    <mergeCell ref="CI58:CL58"/>
    <mergeCell ref="AI58:AR58"/>
    <mergeCell ref="AS58:AV58"/>
    <mergeCell ref="AW58:BF58"/>
    <mergeCell ref="BG58:BJ58"/>
    <mergeCell ref="G58:P58"/>
    <mergeCell ref="Q58:T58"/>
    <mergeCell ref="U58:AD58"/>
    <mergeCell ref="AE58:AH58"/>
    <mergeCell ref="BK57:BT57"/>
    <mergeCell ref="BU57:BX57"/>
    <mergeCell ref="BY57:CH57"/>
    <mergeCell ref="CI57:CL57"/>
    <mergeCell ref="AI57:AR57"/>
    <mergeCell ref="AS57:AV57"/>
    <mergeCell ref="AW57:BF57"/>
    <mergeCell ref="BG57:BJ57"/>
    <mergeCell ref="G57:P57"/>
    <mergeCell ref="Q57:T57"/>
    <mergeCell ref="U57:AD57"/>
    <mergeCell ref="AE57:AH57"/>
    <mergeCell ref="BK56:BT56"/>
    <mergeCell ref="BU56:BX56"/>
    <mergeCell ref="BY56:CH56"/>
    <mergeCell ref="CI56:CL56"/>
    <mergeCell ref="AI56:AR56"/>
    <mergeCell ref="AS56:AV56"/>
    <mergeCell ref="AW56:BF56"/>
    <mergeCell ref="BG56:BJ56"/>
    <mergeCell ref="G56:P56"/>
    <mergeCell ref="Q56:T56"/>
    <mergeCell ref="U56:AD56"/>
    <mergeCell ref="AE56:AH56"/>
    <mergeCell ref="BK55:BT55"/>
    <mergeCell ref="BU55:BX55"/>
    <mergeCell ref="BY55:CH55"/>
    <mergeCell ref="CI55:CL55"/>
    <mergeCell ref="AI55:AR55"/>
    <mergeCell ref="AS55:AV55"/>
    <mergeCell ref="AW55:BF55"/>
    <mergeCell ref="BG55:BJ55"/>
    <mergeCell ref="G55:P55"/>
    <mergeCell ref="Q55:T55"/>
    <mergeCell ref="U55:AD55"/>
    <mergeCell ref="AE55:AH55"/>
    <mergeCell ref="BK54:BT54"/>
    <mergeCell ref="BU54:BX54"/>
    <mergeCell ref="BY54:CH54"/>
    <mergeCell ref="CI54:CL54"/>
    <mergeCell ref="AI54:AR54"/>
    <mergeCell ref="AS54:AV54"/>
    <mergeCell ref="AW54:BF54"/>
    <mergeCell ref="BG54:BJ54"/>
    <mergeCell ref="G54:P54"/>
    <mergeCell ref="Q54:T54"/>
    <mergeCell ref="U54:AD54"/>
    <mergeCell ref="AE54:AH54"/>
    <mergeCell ref="BK53:BT53"/>
    <mergeCell ref="BU53:BX53"/>
    <mergeCell ref="BY53:CH53"/>
    <mergeCell ref="CI53:CL53"/>
    <mergeCell ref="AI53:AR53"/>
    <mergeCell ref="AS53:AV53"/>
    <mergeCell ref="AW53:BF53"/>
    <mergeCell ref="BG53:BJ53"/>
    <mergeCell ref="G53:P53"/>
    <mergeCell ref="Q53:T53"/>
    <mergeCell ref="U53:AD53"/>
    <mergeCell ref="AE53:AH53"/>
    <mergeCell ref="BK52:BT52"/>
    <mergeCell ref="BU52:BX52"/>
    <mergeCell ref="BY52:CH52"/>
    <mergeCell ref="CI52:CL52"/>
    <mergeCell ref="AI52:AR52"/>
    <mergeCell ref="AS52:AV52"/>
    <mergeCell ref="AW52:BF52"/>
    <mergeCell ref="BG52:BJ52"/>
    <mergeCell ref="G52:P52"/>
    <mergeCell ref="Q52:T52"/>
    <mergeCell ref="U52:AD52"/>
    <mergeCell ref="AE52:AH52"/>
    <mergeCell ref="BK51:BT51"/>
    <mergeCell ref="BU51:BX51"/>
    <mergeCell ref="BY51:CH51"/>
    <mergeCell ref="CI51:CL51"/>
    <mergeCell ref="AI51:AR51"/>
    <mergeCell ref="AS51:AV51"/>
    <mergeCell ref="AW51:BF51"/>
    <mergeCell ref="BG51:BJ51"/>
    <mergeCell ref="G51:P51"/>
    <mergeCell ref="Q51:T51"/>
    <mergeCell ref="U51:AD51"/>
    <mergeCell ref="AE51:AH51"/>
    <mergeCell ref="BK50:BT50"/>
    <mergeCell ref="BU50:BX50"/>
    <mergeCell ref="BY50:CH50"/>
    <mergeCell ref="CI50:CL50"/>
    <mergeCell ref="AI50:AR50"/>
    <mergeCell ref="AS50:AV50"/>
    <mergeCell ref="AW50:BF50"/>
    <mergeCell ref="BG50:BJ50"/>
    <mergeCell ref="G50:P50"/>
    <mergeCell ref="Q50:T50"/>
    <mergeCell ref="U50:AD50"/>
    <mergeCell ref="AE50:AH50"/>
    <mergeCell ref="AW48:BJ48"/>
    <mergeCell ref="BK48:BX48"/>
    <mergeCell ref="BY48:CL48"/>
    <mergeCell ref="G47:T47"/>
    <mergeCell ref="AW47:BJ47"/>
    <mergeCell ref="A48:F48"/>
    <mergeCell ref="G48:T48"/>
    <mergeCell ref="U48:AH48"/>
    <mergeCell ref="AI48:AV48"/>
    <mergeCell ref="AW45:BJ45"/>
    <mergeCell ref="BK47:BX47"/>
    <mergeCell ref="BY47:CL47"/>
    <mergeCell ref="BK45:BX45"/>
    <mergeCell ref="BY45:CL45"/>
    <mergeCell ref="AW46:BJ46"/>
    <mergeCell ref="BK46:BX46"/>
    <mergeCell ref="BY46:CL46"/>
    <mergeCell ref="A46:F46"/>
    <mergeCell ref="G46:T46"/>
    <mergeCell ref="U46:AH46"/>
    <mergeCell ref="AI46:AV46"/>
    <mergeCell ref="A45:F45"/>
    <mergeCell ref="G45:T45"/>
    <mergeCell ref="U45:AH45"/>
    <mergeCell ref="AI45:AV45"/>
    <mergeCell ref="BG35:BM35"/>
    <mergeCell ref="C35:I35"/>
    <mergeCell ref="K35:Q35"/>
    <mergeCell ref="S35:Y35"/>
    <mergeCell ref="AA35:AG35"/>
    <mergeCell ref="AI35:AO35"/>
    <mergeCell ref="AQ35:AW35"/>
    <mergeCell ref="BO35:BU35"/>
    <mergeCell ref="BW35:CC35"/>
    <mergeCell ref="CE35:CK35"/>
    <mergeCell ref="BO29:BU29"/>
    <mergeCell ref="BW29:CC29"/>
    <mergeCell ref="CE29:CK29"/>
    <mergeCell ref="BO31:BU31"/>
    <mergeCell ref="BW31:CC31"/>
    <mergeCell ref="CE31:CK31"/>
    <mergeCell ref="CE30:CK30"/>
    <mergeCell ref="AI30:AO30"/>
    <mergeCell ref="AQ30:AW30"/>
    <mergeCell ref="AY30:BE30"/>
    <mergeCell ref="AI33:AO33"/>
    <mergeCell ref="AQ33:AW33"/>
    <mergeCell ref="AY33:BE33"/>
    <mergeCell ref="BG29:BM29"/>
    <mergeCell ref="C29:I29"/>
    <mergeCell ref="K29:Q29"/>
    <mergeCell ref="S29:Y29"/>
    <mergeCell ref="AA29:AG29"/>
    <mergeCell ref="AI29:AO29"/>
    <mergeCell ref="AQ29:AW29"/>
    <mergeCell ref="AY29:BE29"/>
    <mergeCell ref="BG28:BM28"/>
    <mergeCell ref="BO28:BU28"/>
    <mergeCell ref="BW28:CC28"/>
    <mergeCell ref="CE28:CK28"/>
    <mergeCell ref="BO27:BU27"/>
    <mergeCell ref="BW27:CC27"/>
    <mergeCell ref="CE27:CK27"/>
    <mergeCell ref="C28:I28"/>
    <mergeCell ref="K28:Q28"/>
    <mergeCell ref="S28:Y28"/>
    <mergeCell ref="AA28:AG28"/>
    <mergeCell ref="AI28:AO28"/>
    <mergeCell ref="AQ28:AW28"/>
    <mergeCell ref="AY28:BE28"/>
    <mergeCell ref="AI27:AO27"/>
    <mergeCell ref="AQ27:AW27"/>
    <mergeCell ref="AY27:BE27"/>
    <mergeCell ref="BG27:BM27"/>
    <mergeCell ref="C27:I27"/>
    <mergeCell ref="K27:Q27"/>
    <mergeCell ref="S27:Y27"/>
    <mergeCell ref="AA27:AG27"/>
    <mergeCell ref="BG26:BM26"/>
    <mergeCell ref="BO26:BU26"/>
    <mergeCell ref="BW26:CC26"/>
    <mergeCell ref="CE26:CK26"/>
    <mergeCell ref="BO25:BU25"/>
    <mergeCell ref="BW25:CC25"/>
    <mergeCell ref="CE25:CK25"/>
    <mergeCell ref="C26:I26"/>
    <mergeCell ref="K26:Q26"/>
    <mergeCell ref="S26:Y26"/>
    <mergeCell ref="AA26:AG26"/>
    <mergeCell ref="AI26:AO26"/>
    <mergeCell ref="AQ26:AW26"/>
    <mergeCell ref="AY26:BE26"/>
    <mergeCell ref="AI25:AO25"/>
    <mergeCell ref="AQ25:AW25"/>
    <mergeCell ref="AY25:BE25"/>
    <mergeCell ref="BG25:BM25"/>
    <mergeCell ref="C25:I25"/>
    <mergeCell ref="K25:Q25"/>
    <mergeCell ref="S25:Y25"/>
    <mergeCell ref="AA25:AG25"/>
    <mergeCell ref="BG24:BM24"/>
    <mergeCell ref="BO24:BU24"/>
    <mergeCell ref="BW24:CC24"/>
    <mergeCell ref="CE24:CK24"/>
    <mergeCell ref="BO23:BU23"/>
    <mergeCell ref="BW23:CC23"/>
    <mergeCell ref="CE23:CK23"/>
    <mergeCell ref="C24:I24"/>
    <mergeCell ref="K24:Q24"/>
    <mergeCell ref="S24:Y24"/>
    <mergeCell ref="AA24:AG24"/>
    <mergeCell ref="AI24:AO24"/>
    <mergeCell ref="AQ24:AW24"/>
    <mergeCell ref="AY24:BE24"/>
    <mergeCell ref="AI23:AO23"/>
    <mergeCell ref="AQ23:AW23"/>
    <mergeCell ref="AY23:BE23"/>
    <mergeCell ref="BG23:BM23"/>
    <mergeCell ref="C23:I23"/>
    <mergeCell ref="K23:Q23"/>
    <mergeCell ref="S23:Y23"/>
    <mergeCell ref="AA23:AG23"/>
    <mergeCell ref="BG22:BM22"/>
    <mergeCell ref="BO22:BU22"/>
    <mergeCell ref="BW22:CC22"/>
    <mergeCell ref="CE22:CK22"/>
    <mergeCell ref="BO21:BU21"/>
    <mergeCell ref="BW21:CC21"/>
    <mergeCell ref="CE21:CK21"/>
    <mergeCell ref="C22:I22"/>
    <mergeCell ref="K22:Q22"/>
    <mergeCell ref="S22:Y22"/>
    <mergeCell ref="AA22:AG22"/>
    <mergeCell ref="AI22:AO22"/>
    <mergeCell ref="AQ22:AW22"/>
    <mergeCell ref="AY22:BE22"/>
    <mergeCell ref="AI21:AO21"/>
    <mergeCell ref="AQ21:AW21"/>
    <mergeCell ref="AY21:BE21"/>
    <mergeCell ref="BG21:BM21"/>
    <mergeCell ref="C21:I21"/>
    <mergeCell ref="K21:Q21"/>
    <mergeCell ref="S21:Y21"/>
    <mergeCell ref="AA21:AG21"/>
    <mergeCell ref="BG20:BM20"/>
    <mergeCell ref="BO20:BU20"/>
    <mergeCell ref="BW20:CC20"/>
    <mergeCell ref="CE20:CK20"/>
    <mergeCell ref="C20:I20"/>
    <mergeCell ref="K20:Q20"/>
    <mergeCell ref="S20:Y20"/>
    <mergeCell ref="AA20:AG20"/>
    <mergeCell ref="AI20:AO20"/>
    <mergeCell ref="AQ20:AW20"/>
    <mergeCell ref="AY20:BE20"/>
    <mergeCell ref="BO19:BU19"/>
    <mergeCell ref="BW19:CC19"/>
    <mergeCell ref="CE19:CK19"/>
    <mergeCell ref="AI19:AO19"/>
    <mergeCell ref="AQ19:AW19"/>
    <mergeCell ref="AY19:BE19"/>
    <mergeCell ref="BG19:BM19"/>
    <mergeCell ref="C19:I19"/>
    <mergeCell ref="K19:Q19"/>
    <mergeCell ref="S19:Y19"/>
    <mergeCell ref="AA19:AG19"/>
    <mergeCell ref="BG18:BM18"/>
    <mergeCell ref="BO18:BU18"/>
    <mergeCell ref="BW18:CC18"/>
    <mergeCell ref="CE18:CK18"/>
    <mergeCell ref="BO17:BU17"/>
    <mergeCell ref="BW17:CC17"/>
    <mergeCell ref="CE17:CK17"/>
    <mergeCell ref="C18:I18"/>
    <mergeCell ref="K18:Q18"/>
    <mergeCell ref="S18:Y18"/>
    <mergeCell ref="AA18:AG18"/>
    <mergeCell ref="AI18:AO18"/>
    <mergeCell ref="AQ18:AW18"/>
    <mergeCell ref="AY18:BE18"/>
    <mergeCell ref="AI17:AO17"/>
    <mergeCell ref="AQ17:AW17"/>
    <mergeCell ref="AY17:BE17"/>
    <mergeCell ref="BG17:BM17"/>
    <mergeCell ref="C17:I17"/>
    <mergeCell ref="K17:Q17"/>
    <mergeCell ref="S17:Y17"/>
    <mergeCell ref="AA17:AG17"/>
    <mergeCell ref="BG15:BN15"/>
    <mergeCell ref="BO15:BV15"/>
    <mergeCell ref="BW15:CD15"/>
    <mergeCell ref="CE15:CL15"/>
    <mergeCell ref="AA15:AH15"/>
    <mergeCell ref="AI15:AP15"/>
    <mergeCell ref="AQ15:AX15"/>
    <mergeCell ref="AY15:BF15"/>
    <mergeCell ref="A15:B15"/>
    <mergeCell ref="C15:J15"/>
    <mergeCell ref="K15:R15"/>
    <mergeCell ref="S15:Z15"/>
    <mergeCell ref="BG14:BN14"/>
    <mergeCell ref="BO14:BV14"/>
    <mergeCell ref="BW14:CD14"/>
    <mergeCell ref="CE14:CL14"/>
    <mergeCell ref="AA14:AH14"/>
    <mergeCell ref="AI14:AP14"/>
    <mergeCell ref="AQ14:AX14"/>
    <mergeCell ref="AY14:BF14"/>
    <mergeCell ref="A14:B14"/>
    <mergeCell ref="C14:J14"/>
    <mergeCell ref="K14:R14"/>
    <mergeCell ref="S14:Z14"/>
    <mergeCell ref="BG13:BN13"/>
    <mergeCell ref="BO13:BV13"/>
    <mergeCell ref="BW13:CD13"/>
    <mergeCell ref="CE13:CL13"/>
    <mergeCell ref="AA13:AH13"/>
    <mergeCell ref="AI13:AP13"/>
    <mergeCell ref="AQ13:AX13"/>
    <mergeCell ref="AY13:BF13"/>
    <mergeCell ref="A13:B13"/>
    <mergeCell ref="C13:J13"/>
    <mergeCell ref="K13:R13"/>
    <mergeCell ref="S13:Z13"/>
    <mergeCell ref="BG12:BN12"/>
    <mergeCell ref="BO12:BV12"/>
    <mergeCell ref="BW12:CD12"/>
    <mergeCell ref="CE12:CL12"/>
    <mergeCell ref="A11:B11"/>
    <mergeCell ref="A12:B12"/>
    <mergeCell ref="C12:J12"/>
    <mergeCell ref="K12:R12"/>
    <mergeCell ref="C11:CL11"/>
    <mergeCell ref="S12:Z12"/>
    <mergeCell ref="AA12:AH12"/>
    <mergeCell ref="AI12:AP12"/>
    <mergeCell ref="AQ12:AX12"/>
    <mergeCell ref="AY12:BF12"/>
    <mergeCell ref="C31:I31"/>
    <mergeCell ref="K31:Q31"/>
    <mergeCell ref="S31:Y31"/>
    <mergeCell ref="AA31:AG31"/>
    <mergeCell ref="AI31:AO31"/>
    <mergeCell ref="AQ31:AW31"/>
    <mergeCell ref="AY31:BE31"/>
    <mergeCell ref="BG31:BM31"/>
    <mergeCell ref="AY35:BE35"/>
    <mergeCell ref="CI49:CL49"/>
    <mergeCell ref="AI49:AR49"/>
    <mergeCell ref="AS49:AV49"/>
    <mergeCell ref="AW49:BF49"/>
    <mergeCell ref="BG49:BJ49"/>
    <mergeCell ref="B47:F47"/>
    <mergeCell ref="BK49:BT49"/>
    <mergeCell ref="BU49:BX49"/>
    <mergeCell ref="BY49:CH49"/>
    <mergeCell ref="G49:P49"/>
    <mergeCell ref="Q49:T49"/>
    <mergeCell ref="U49:AD49"/>
    <mergeCell ref="AE49:AH49"/>
    <mergeCell ref="U47:AH47"/>
    <mergeCell ref="AI47:AV47"/>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2:T82"/>
  <sheetViews>
    <sheetView showGridLines="0" zoomScaleSheetLayoutView="50" workbookViewId="0" topLeftCell="A1">
      <selection activeCell="A4" sqref="A4"/>
    </sheetView>
  </sheetViews>
  <sheetFormatPr defaultColWidth="9.00390625" defaultRowHeight="15" customHeight="1"/>
  <cols>
    <col min="1" max="1" width="4.625" style="49" customWidth="1"/>
    <col min="2" max="2" width="15.625" style="49" customWidth="1"/>
    <col min="3" max="3" width="7.625" style="49" customWidth="1"/>
    <col min="4" max="4" width="2.125" style="49" customWidth="1"/>
    <col min="5" max="5" width="5.625" style="49" customWidth="1"/>
    <col min="6" max="6" width="1.625" style="49" customWidth="1"/>
    <col min="7" max="7" width="6.00390625" style="49" customWidth="1"/>
    <col min="8" max="8" width="2.625" style="49" customWidth="1"/>
    <col min="9" max="9" width="6.375" style="49" customWidth="1"/>
    <col min="10" max="10" width="2.625" style="49" customWidth="1"/>
    <col min="11" max="11" width="7.625" style="49" customWidth="1"/>
    <col min="12" max="12" width="1.625" style="49" customWidth="1"/>
    <col min="13" max="13" width="7.625" style="49" customWidth="1"/>
    <col min="14" max="14" width="1.625" style="49" customWidth="1"/>
    <col min="15" max="15" width="7.625" style="49" customWidth="1"/>
    <col min="16" max="16" width="1.625" style="49" customWidth="1"/>
    <col min="17" max="17" width="7.625" style="49" customWidth="1"/>
    <col min="18" max="18" width="1.625" style="49" customWidth="1"/>
    <col min="19" max="19" width="7.625" style="49" customWidth="1"/>
    <col min="20" max="20" width="1.625" style="111" customWidth="1"/>
    <col min="21" max="16384" width="9.00390625" style="49" customWidth="1"/>
  </cols>
  <sheetData>
    <row r="1" s="139" customFormat="1" ht="15" customHeight="1"/>
    <row r="2" spans="1:20" s="139" customFormat="1" ht="18.75">
      <c r="A2" s="627" t="s">
        <v>748</v>
      </c>
      <c r="L2" s="521"/>
      <c r="N2" s="554"/>
      <c r="T2" s="554" t="s">
        <v>679</v>
      </c>
    </row>
    <row r="3" spans="1:20" s="111" customFormat="1" ht="15.75">
      <c r="A3" s="628" t="s">
        <v>747</v>
      </c>
      <c r="B3" s="150"/>
      <c r="C3" s="150"/>
      <c r="D3" s="150"/>
      <c r="E3" s="150"/>
      <c r="F3" s="150"/>
      <c r="G3" s="150"/>
      <c r="H3" s="150"/>
      <c r="I3" s="150"/>
      <c r="J3" s="150"/>
      <c r="K3" s="150"/>
      <c r="L3" s="466"/>
      <c r="M3" s="150"/>
      <c r="N3" s="160"/>
      <c r="O3" s="160"/>
      <c r="P3" s="160"/>
      <c r="Q3" s="160"/>
      <c r="R3" s="160"/>
      <c r="S3" s="160"/>
      <c r="T3" s="639" t="s">
        <v>20</v>
      </c>
    </row>
    <row r="4" spans="1:14" s="111" customFormat="1" ht="15" customHeight="1">
      <c r="A4" s="11"/>
      <c r="B4" s="139"/>
      <c r="C4" s="139"/>
      <c r="D4" s="139"/>
      <c r="E4" s="139"/>
      <c r="F4" s="139"/>
      <c r="G4" s="139"/>
      <c r="H4" s="139"/>
      <c r="I4" s="139"/>
      <c r="J4" s="139"/>
      <c r="K4" s="139"/>
      <c r="L4" s="467"/>
      <c r="M4" s="139"/>
      <c r="N4" s="246"/>
    </row>
    <row r="5" s="111" customFormat="1" ht="11.25" customHeight="1"/>
    <row r="6" s="111" customFormat="1" ht="15" customHeight="1"/>
    <row r="7" spans="1:20" s="321" customFormat="1" ht="15" customHeight="1">
      <c r="A7" s="164" t="s">
        <v>525</v>
      </c>
      <c r="B7" s="162" t="s">
        <v>526</v>
      </c>
      <c r="T7" s="361"/>
    </row>
    <row r="8" spans="1:20" s="321" customFormat="1" ht="15" customHeight="1">
      <c r="A8" s="163" t="s">
        <v>22</v>
      </c>
      <c r="B8" s="164" t="s">
        <v>527</v>
      </c>
      <c r="T8" s="361"/>
    </row>
    <row r="9" spans="1:20" ht="15" customHeight="1">
      <c r="A9" s="11"/>
      <c r="B9" s="166"/>
      <c r="T9" s="603"/>
    </row>
    <row r="10" spans="1:20" s="468" customFormat="1" ht="12">
      <c r="A10" s="555"/>
      <c r="B10" s="555"/>
      <c r="C10" s="854" t="s">
        <v>680</v>
      </c>
      <c r="D10" s="855"/>
      <c r="E10" s="855"/>
      <c r="F10" s="855"/>
      <c r="G10" s="855"/>
      <c r="H10" s="855"/>
      <c r="I10" s="855"/>
      <c r="J10" s="855"/>
      <c r="K10" s="855"/>
      <c r="L10" s="855"/>
      <c r="M10" s="854" t="s">
        <v>681</v>
      </c>
      <c r="N10" s="855"/>
      <c r="O10" s="855"/>
      <c r="P10" s="855"/>
      <c r="Q10" s="855"/>
      <c r="R10" s="855"/>
      <c r="S10" s="855"/>
      <c r="T10" s="855"/>
    </row>
    <row r="11" spans="1:20" s="468" customFormat="1" ht="15" customHeight="1">
      <c r="A11" s="856"/>
      <c r="B11" s="856"/>
      <c r="C11" s="556"/>
      <c r="D11" s="469"/>
      <c r="E11" s="556"/>
      <c r="F11" s="469"/>
      <c r="G11" s="556"/>
      <c r="H11" s="469"/>
      <c r="I11" s="834" t="s">
        <v>682</v>
      </c>
      <c r="J11" s="836"/>
      <c r="K11" s="556"/>
      <c r="L11" s="469"/>
      <c r="M11" s="556"/>
      <c r="N11" s="469"/>
      <c r="O11" s="556"/>
      <c r="P11" s="469"/>
      <c r="Q11" s="556"/>
      <c r="R11" s="469"/>
      <c r="S11" s="556"/>
      <c r="T11" s="469"/>
    </row>
    <row r="12" spans="1:20" s="468" customFormat="1" ht="13.5">
      <c r="A12" s="857" t="s">
        <v>683</v>
      </c>
      <c r="B12" s="856"/>
      <c r="C12" s="834" t="s">
        <v>29</v>
      </c>
      <c r="D12" s="835"/>
      <c r="E12" s="858" t="s">
        <v>684</v>
      </c>
      <c r="F12" s="853"/>
      <c r="G12" s="832" t="s">
        <v>105</v>
      </c>
      <c r="H12" s="842"/>
      <c r="I12" s="832" t="s">
        <v>685</v>
      </c>
      <c r="J12" s="842"/>
      <c r="K12" s="832" t="s">
        <v>106</v>
      </c>
      <c r="L12" s="842"/>
      <c r="M12" s="834" t="s">
        <v>29</v>
      </c>
      <c r="N12" s="835"/>
      <c r="O12" s="848" t="s">
        <v>686</v>
      </c>
      <c r="P12" s="849"/>
      <c r="Q12" s="850" t="s">
        <v>108</v>
      </c>
      <c r="R12" s="851"/>
      <c r="S12" s="850" t="s">
        <v>109</v>
      </c>
      <c r="T12" s="851"/>
    </row>
    <row r="13" spans="1:20" s="468" customFormat="1" ht="15" customHeight="1">
      <c r="A13" s="856" t="s">
        <v>34</v>
      </c>
      <c r="B13" s="859"/>
      <c r="C13" s="837" t="s">
        <v>35</v>
      </c>
      <c r="D13" s="835"/>
      <c r="E13" s="852" t="s">
        <v>687</v>
      </c>
      <c r="F13" s="853"/>
      <c r="G13" s="837" t="s">
        <v>687</v>
      </c>
      <c r="H13" s="835"/>
      <c r="I13" s="837" t="s">
        <v>688</v>
      </c>
      <c r="J13" s="835"/>
      <c r="K13" s="837" t="s">
        <v>689</v>
      </c>
      <c r="L13" s="835"/>
      <c r="M13" s="837" t="s">
        <v>35</v>
      </c>
      <c r="N13" s="835"/>
      <c r="O13" s="852" t="s">
        <v>690</v>
      </c>
      <c r="P13" s="853"/>
      <c r="Q13" s="837" t="s">
        <v>690</v>
      </c>
      <c r="R13" s="835"/>
      <c r="S13" s="837" t="s">
        <v>690</v>
      </c>
      <c r="T13" s="835"/>
    </row>
    <row r="14" spans="3:20" s="468" customFormat="1" ht="13.5">
      <c r="C14" s="556"/>
      <c r="D14" s="469"/>
      <c r="E14" s="852" t="s">
        <v>691</v>
      </c>
      <c r="F14" s="853"/>
      <c r="G14" s="837" t="s">
        <v>692</v>
      </c>
      <c r="H14" s="835"/>
      <c r="I14" s="837" t="s">
        <v>693</v>
      </c>
      <c r="J14" s="835"/>
      <c r="K14" s="837" t="s">
        <v>694</v>
      </c>
      <c r="L14" s="835"/>
      <c r="M14" s="556"/>
      <c r="N14" s="469"/>
      <c r="O14" s="852" t="s">
        <v>695</v>
      </c>
      <c r="P14" s="853"/>
      <c r="Q14" s="860" t="s">
        <v>696</v>
      </c>
      <c r="R14" s="861"/>
      <c r="S14" s="837" t="s">
        <v>697</v>
      </c>
      <c r="T14" s="835"/>
    </row>
    <row r="15" spans="3:20" s="468" customFormat="1" ht="15" customHeight="1">
      <c r="C15" s="556"/>
      <c r="D15" s="469"/>
      <c r="E15" s="556"/>
      <c r="F15" s="469"/>
      <c r="G15" s="841" t="s">
        <v>698</v>
      </c>
      <c r="H15" s="842"/>
      <c r="I15" s="556"/>
      <c r="J15" s="469"/>
      <c r="K15" s="556"/>
      <c r="L15" s="469"/>
      <c r="M15" s="556"/>
      <c r="N15" s="469"/>
      <c r="O15" s="556"/>
      <c r="P15" s="469"/>
      <c r="Q15" s="556"/>
      <c r="R15" s="469"/>
      <c r="S15" s="837" t="s">
        <v>699</v>
      </c>
      <c r="T15" s="835"/>
    </row>
    <row r="16" spans="3:20" s="468" customFormat="1" ht="15" customHeight="1">
      <c r="C16" s="558"/>
      <c r="D16" s="559"/>
      <c r="E16" s="560"/>
      <c r="F16" s="561"/>
      <c r="G16" s="560"/>
      <c r="H16" s="561"/>
      <c r="I16" s="560"/>
      <c r="J16" s="561"/>
      <c r="K16" s="560"/>
      <c r="L16" s="562"/>
      <c r="M16" s="560"/>
      <c r="N16" s="561"/>
      <c r="O16" s="560"/>
      <c r="P16" s="561"/>
      <c r="Q16" s="560"/>
      <c r="R16" s="561"/>
      <c r="S16" s="846" t="s">
        <v>219</v>
      </c>
      <c r="T16" s="847"/>
    </row>
    <row r="17" spans="1:20" s="468" customFormat="1" ht="15" customHeight="1">
      <c r="A17" s="840">
        <v>1</v>
      </c>
      <c r="B17" s="840"/>
      <c r="C17" s="838">
        <v>2</v>
      </c>
      <c r="D17" s="840"/>
      <c r="E17" s="838">
        <v>3</v>
      </c>
      <c r="F17" s="840"/>
      <c r="G17" s="838">
        <v>4</v>
      </c>
      <c r="H17" s="840"/>
      <c r="I17" s="838">
        <v>5</v>
      </c>
      <c r="J17" s="840"/>
      <c r="K17" s="838">
        <v>6</v>
      </c>
      <c r="L17" s="840"/>
      <c r="M17" s="838">
        <v>7</v>
      </c>
      <c r="N17" s="840"/>
      <c r="O17" s="838">
        <v>8</v>
      </c>
      <c r="P17" s="840"/>
      <c r="Q17" s="838">
        <v>9</v>
      </c>
      <c r="R17" s="840"/>
      <c r="S17" s="838">
        <v>10</v>
      </c>
      <c r="T17" s="840"/>
    </row>
    <row r="18" spans="1:20" s="468" customFormat="1" ht="7.5" customHeight="1">
      <c r="A18" s="469"/>
      <c r="B18" s="469"/>
      <c r="D18" s="559"/>
      <c r="L18" s="559"/>
      <c r="M18" s="559"/>
      <c r="N18" s="559"/>
      <c r="T18" s="469"/>
    </row>
    <row r="19" spans="1:20" s="468" customFormat="1" ht="12.75" customHeight="1">
      <c r="A19" s="563">
        <v>1999</v>
      </c>
      <c r="B19" s="557"/>
      <c r="C19" s="470">
        <v>7950</v>
      </c>
      <c r="D19" s="470"/>
      <c r="E19" s="470">
        <v>12</v>
      </c>
      <c r="F19" s="470"/>
      <c r="G19" s="470">
        <v>186</v>
      </c>
      <c r="H19" s="470"/>
      <c r="I19" s="470">
        <v>52</v>
      </c>
      <c r="J19" s="470"/>
      <c r="K19" s="470">
        <v>7700</v>
      </c>
      <c r="L19" s="470"/>
      <c r="M19" s="470">
        <v>2024</v>
      </c>
      <c r="N19" s="470"/>
      <c r="O19" s="470">
        <v>13</v>
      </c>
      <c r="P19" s="470"/>
      <c r="Q19" s="470">
        <v>210</v>
      </c>
      <c r="R19" s="470"/>
      <c r="S19" s="470">
        <v>1801</v>
      </c>
      <c r="T19" s="564"/>
    </row>
    <row r="20" spans="1:20" s="468" customFormat="1" ht="12.75" customHeight="1">
      <c r="A20" s="563">
        <v>2000</v>
      </c>
      <c r="B20" s="469"/>
      <c r="C20" s="568">
        <v>8278</v>
      </c>
      <c r="D20" s="568"/>
      <c r="E20" s="568">
        <v>13</v>
      </c>
      <c r="F20" s="568"/>
      <c r="G20" s="568">
        <v>227</v>
      </c>
      <c r="H20" s="568"/>
      <c r="I20" s="568">
        <v>122</v>
      </c>
      <c r="J20" s="568"/>
      <c r="K20" s="568">
        <v>7916</v>
      </c>
      <c r="L20" s="568"/>
      <c r="M20" s="568">
        <v>2258</v>
      </c>
      <c r="N20" s="568"/>
      <c r="O20" s="568">
        <v>16</v>
      </c>
      <c r="P20" s="568"/>
      <c r="Q20" s="568">
        <v>289</v>
      </c>
      <c r="R20" s="568"/>
      <c r="S20" s="568">
        <v>1953</v>
      </c>
      <c r="T20" s="569"/>
    </row>
    <row r="21" spans="1:20" s="468" customFormat="1" ht="7.5" customHeight="1">
      <c r="A21" s="469"/>
      <c r="B21" s="469"/>
      <c r="D21" s="559"/>
      <c r="L21" s="559"/>
      <c r="M21" s="559"/>
      <c r="N21" s="559"/>
      <c r="T21" s="469"/>
    </row>
    <row r="22" spans="1:20" s="468" customFormat="1" ht="12.75" customHeight="1">
      <c r="A22" s="570">
        <v>2000</v>
      </c>
      <c r="B22" s="565" t="s">
        <v>707</v>
      </c>
      <c r="C22" s="470">
        <v>673</v>
      </c>
      <c r="D22" s="470"/>
      <c r="E22" s="470">
        <v>0</v>
      </c>
      <c r="F22" s="470"/>
      <c r="G22" s="470">
        <v>22</v>
      </c>
      <c r="H22" s="470"/>
      <c r="I22" s="470">
        <v>7</v>
      </c>
      <c r="J22" s="470"/>
      <c r="K22" s="470">
        <v>644</v>
      </c>
      <c r="L22" s="470"/>
      <c r="M22" s="470">
        <v>210</v>
      </c>
      <c r="N22" s="470"/>
      <c r="O22" s="470">
        <v>1</v>
      </c>
      <c r="P22" s="470"/>
      <c r="Q22" s="470">
        <v>26</v>
      </c>
      <c r="R22" s="470"/>
      <c r="S22" s="470">
        <v>183</v>
      </c>
      <c r="T22" s="564"/>
    </row>
    <row r="23" spans="1:20" s="468" customFormat="1" ht="12.75" customHeight="1">
      <c r="A23" s="570"/>
      <c r="B23" s="565" t="s">
        <v>708</v>
      </c>
      <c r="C23" s="470">
        <v>781</v>
      </c>
      <c r="D23" s="470"/>
      <c r="E23" s="470">
        <v>0</v>
      </c>
      <c r="F23" s="470"/>
      <c r="G23" s="470">
        <v>21</v>
      </c>
      <c r="H23" s="470"/>
      <c r="I23" s="470">
        <v>5</v>
      </c>
      <c r="J23" s="470"/>
      <c r="K23" s="470">
        <v>755</v>
      </c>
      <c r="L23" s="470"/>
      <c r="M23" s="470">
        <v>244</v>
      </c>
      <c r="N23" s="470"/>
      <c r="O23" s="470">
        <v>1</v>
      </c>
      <c r="P23" s="470"/>
      <c r="Q23" s="470">
        <v>26</v>
      </c>
      <c r="R23" s="470"/>
      <c r="S23" s="470">
        <v>217</v>
      </c>
      <c r="T23" s="564"/>
    </row>
    <row r="24" spans="1:20" s="468" customFormat="1" ht="12.75" customHeight="1">
      <c r="A24" s="570"/>
      <c r="B24" s="567" t="s">
        <v>709</v>
      </c>
      <c r="C24" s="470">
        <v>780</v>
      </c>
      <c r="D24" s="470"/>
      <c r="E24" s="470">
        <v>2</v>
      </c>
      <c r="F24" s="470"/>
      <c r="G24" s="470">
        <v>20</v>
      </c>
      <c r="H24" s="470"/>
      <c r="I24" s="470">
        <v>2</v>
      </c>
      <c r="J24" s="470"/>
      <c r="K24" s="470">
        <v>756</v>
      </c>
      <c r="L24" s="470"/>
      <c r="M24" s="470">
        <v>212</v>
      </c>
      <c r="N24" s="470"/>
      <c r="O24" s="470">
        <v>2</v>
      </c>
      <c r="P24" s="470"/>
      <c r="Q24" s="470">
        <v>22</v>
      </c>
      <c r="R24" s="470"/>
      <c r="S24" s="470">
        <v>188</v>
      </c>
      <c r="T24" s="564"/>
    </row>
    <row r="25" spans="1:20" s="468" customFormat="1" ht="12.75" customHeight="1">
      <c r="A25" s="570"/>
      <c r="B25" s="567" t="s">
        <v>710</v>
      </c>
      <c r="C25" s="470">
        <v>630</v>
      </c>
      <c r="D25" s="470"/>
      <c r="E25" s="470">
        <v>0</v>
      </c>
      <c r="F25" s="470"/>
      <c r="G25" s="470">
        <v>14</v>
      </c>
      <c r="H25" s="470"/>
      <c r="I25" s="470">
        <v>5</v>
      </c>
      <c r="J25" s="470"/>
      <c r="K25" s="470">
        <v>611</v>
      </c>
      <c r="L25" s="470"/>
      <c r="M25" s="470">
        <v>181</v>
      </c>
      <c r="N25" s="470"/>
      <c r="O25" s="470">
        <v>0</v>
      </c>
      <c r="P25" s="470"/>
      <c r="Q25" s="470">
        <v>18</v>
      </c>
      <c r="R25" s="470"/>
      <c r="S25" s="470">
        <v>163</v>
      </c>
      <c r="T25" s="564"/>
    </row>
    <row r="26" spans="1:20" s="468" customFormat="1" ht="12.75" customHeight="1">
      <c r="A26" s="570"/>
      <c r="B26" s="565" t="s">
        <v>711</v>
      </c>
      <c r="C26" s="470">
        <v>664</v>
      </c>
      <c r="D26" s="470"/>
      <c r="E26" s="470">
        <v>1</v>
      </c>
      <c r="F26" s="470"/>
      <c r="G26" s="470">
        <v>30</v>
      </c>
      <c r="H26" s="470"/>
      <c r="I26" s="470">
        <v>9</v>
      </c>
      <c r="J26" s="470"/>
      <c r="K26" s="470">
        <v>624</v>
      </c>
      <c r="L26" s="470"/>
      <c r="M26" s="470">
        <v>216</v>
      </c>
      <c r="N26" s="470"/>
      <c r="O26" s="470">
        <v>2</v>
      </c>
      <c r="P26" s="470"/>
      <c r="Q26" s="470">
        <v>35</v>
      </c>
      <c r="R26" s="470"/>
      <c r="S26" s="470">
        <v>179</v>
      </c>
      <c r="T26" s="564"/>
    </row>
    <row r="27" spans="1:20" s="468" customFormat="1" ht="12.75" customHeight="1">
      <c r="A27" s="570"/>
      <c r="B27" s="565" t="s">
        <v>700</v>
      </c>
      <c r="C27" s="470">
        <v>699</v>
      </c>
      <c r="D27" s="470"/>
      <c r="E27" s="470">
        <v>1</v>
      </c>
      <c r="F27" s="470"/>
      <c r="G27" s="470">
        <v>15</v>
      </c>
      <c r="H27" s="470"/>
      <c r="I27" s="470">
        <v>16</v>
      </c>
      <c r="J27" s="470"/>
      <c r="K27" s="470">
        <v>667</v>
      </c>
      <c r="L27" s="470"/>
      <c r="M27" s="470">
        <v>203</v>
      </c>
      <c r="N27" s="470"/>
      <c r="O27" s="470">
        <v>1</v>
      </c>
      <c r="P27" s="470"/>
      <c r="Q27" s="470">
        <v>22</v>
      </c>
      <c r="R27" s="470"/>
      <c r="S27" s="470">
        <v>180</v>
      </c>
      <c r="T27" s="564"/>
    </row>
    <row r="28" spans="1:20" s="468" customFormat="1" ht="12.75" customHeight="1">
      <c r="A28" s="570"/>
      <c r="B28" s="565" t="s">
        <v>701</v>
      </c>
      <c r="C28" s="470">
        <v>709</v>
      </c>
      <c r="D28" s="470"/>
      <c r="E28" s="470">
        <v>3</v>
      </c>
      <c r="F28" s="470"/>
      <c r="G28" s="470">
        <v>18</v>
      </c>
      <c r="H28" s="470"/>
      <c r="I28" s="470">
        <v>21</v>
      </c>
      <c r="J28" s="470"/>
      <c r="K28" s="470">
        <v>667</v>
      </c>
      <c r="L28" s="470"/>
      <c r="M28" s="470">
        <v>194</v>
      </c>
      <c r="N28" s="470"/>
      <c r="O28" s="470">
        <v>3</v>
      </c>
      <c r="P28" s="470"/>
      <c r="Q28" s="470">
        <v>29</v>
      </c>
      <c r="R28" s="470"/>
      <c r="S28" s="470">
        <v>162</v>
      </c>
      <c r="T28" s="564"/>
    </row>
    <row r="29" spans="1:20" s="468" customFormat="1" ht="12.75" customHeight="1">
      <c r="A29" s="570"/>
      <c r="B29" s="565" t="s">
        <v>702</v>
      </c>
      <c r="C29" s="470">
        <v>782</v>
      </c>
      <c r="D29" s="470"/>
      <c r="E29" s="470">
        <v>2</v>
      </c>
      <c r="F29" s="470"/>
      <c r="G29" s="470">
        <v>18</v>
      </c>
      <c r="H29" s="470"/>
      <c r="I29" s="470">
        <v>28</v>
      </c>
      <c r="J29" s="470"/>
      <c r="K29" s="470">
        <v>734</v>
      </c>
      <c r="L29" s="470"/>
      <c r="M29" s="470">
        <v>178</v>
      </c>
      <c r="N29" s="470"/>
      <c r="O29" s="470">
        <v>2</v>
      </c>
      <c r="P29" s="470"/>
      <c r="Q29" s="470">
        <v>21</v>
      </c>
      <c r="R29" s="470"/>
      <c r="S29" s="470">
        <v>155</v>
      </c>
      <c r="T29" s="564"/>
    </row>
    <row r="30" spans="1:20" s="468" customFormat="1" ht="7.5" customHeight="1">
      <c r="A30" s="469"/>
      <c r="B30" s="469"/>
      <c r="D30" s="559"/>
      <c r="L30" s="559"/>
      <c r="M30" s="559"/>
      <c r="N30" s="559"/>
      <c r="T30" s="469"/>
    </row>
    <row r="31" spans="1:20" s="468" customFormat="1" ht="12.75" customHeight="1">
      <c r="A31" s="570">
        <v>2001</v>
      </c>
      <c r="B31" s="566" t="s">
        <v>703</v>
      </c>
      <c r="C31" s="470">
        <v>749</v>
      </c>
      <c r="D31" s="470"/>
      <c r="E31" s="470">
        <v>1</v>
      </c>
      <c r="F31" s="470"/>
      <c r="G31" s="470">
        <v>21</v>
      </c>
      <c r="H31" s="470"/>
      <c r="I31" s="470">
        <v>27</v>
      </c>
      <c r="J31" s="470"/>
      <c r="K31" s="470">
        <v>700</v>
      </c>
      <c r="L31" s="470"/>
      <c r="M31" s="470">
        <v>246</v>
      </c>
      <c r="N31" s="470"/>
      <c r="O31" s="470">
        <v>1</v>
      </c>
      <c r="P31" s="470"/>
      <c r="Q31" s="470">
        <v>25</v>
      </c>
      <c r="R31" s="470"/>
      <c r="S31" s="470">
        <v>220</v>
      </c>
      <c r="T31" s="564"/>
    </row>
    <row r="32" spans="1:20" s="468" customFormat="1" ht="12.75" customHeight="1">
      <c r="A32" s="571"/>
      <c r="B32" s="565" t="s">
        <v>704</v>
      </c>
      <c r="C32" s="470">
        <f>SUM(E32:K32)</f>
        <v>714</v>
      </c>
      <c r="D32" s="470"/>
      <c r="E32" s="470">
        <v>2</v>
      </c>
      <c r="F32" s="470"/>
      <c r="G32" s="470">
        <v>23</v>
      </c>
      <c r="H32" s="470"/>
      <c r="I32" s="470">
        <v>36</v>
      </c>
      <c r="J32" s="470"/>
      <c r="K32" s="470">
        <v>653</v>
      </c>
      <c r="L32" s="470"/>
      <c r="M32" s="470">
        <f>SUM(O32:S32)</f>
        <v>261</v>
      </c>
      <c r="N32" s="470"/>
      <c r="O32" s="470">
        <v>2</v>
      </c>
      <c r="P32" s="470"/>
      <c r="Q32" s="470">
        <v>25</v>
      </c>
      <c r="R32" s="470"/>
      <c r="S32" s="470">
        <v>234</v>
      </c>
      <c r="T32" s="564"/>
    </row>
    <row r="33" spans="1:20" s="468" customFormat="1" ht="12.75" customHeight="1">
      <c r="A33" s="570"/>
      <c r="B33" s="565" t="s">
        <v>705</v>
      </c>
      <c r="C33" s="470">
        <f>SUM(E33:K33)</f>
        <v>812</v>
      </c>
      <c r="D33" s="470"/>
      <c r="E33" s="470">
        <v>0</v>
      </c>
      <c r="F33" s="470"/>
      <c r="G33" s="470">
        <v>25</v>
      </c>
      <c r="H33" s="470"/>
      <c r="I33" s="470">
        <v>32</v>
      </c>
      <c r="J33" s="470"/>
      <c r="K33" s="470">
        <v>755</v>
      </c>
      <c r="L33" s="470"/>
      <c r="M33" s="470">
        <f>SUM(O33:S33)</f>
        <v>233</v>
      </c>
      <c r="N33" s="470"/>
      <c r="O33" s="470">
        <v>0</v>
      </c>
      <c r="P33" s="470"/>
      <c r="Q33" s="470">
        <v>27</v>
      </c>
      <c r="R33" s="470"/>
      <c r="S33" s="470">
        <v>206</v>
      </c>
      <c r="T33" s="564"/>
    </row>
    <row r="34" spans="1:20" s="468" customFormat="1" ht="12.75" customHeight="1">
      <c r="A34" s="570"/>
      <c r="B34" s="565" t="s">
        <v>706</v>
      </c>
      <c r="C34" s="470">
        <f>SUM(E34:K34)</f>
        <v>746</v>
      </c>
      <c r="D34" s="470"/>
      <c r="E34" s="470">
        <v>0</v>
      </c>
      <c r="F34" s="470"/>
      <c r="G34" s="470">
        <v>26</v>
      </c>
      <c r="H34" s="470"/>
      <c r="I34" s="470">
        <v>35</v>
      </c>
      <c r="J34" s="470"/>
      <c r="K34" s="470">
        <v>685</v>
      </c>
      <c r="L34" s="470"/>
      <c r="M34" s="470">
        <f>SUM(O34:S34)</f>
        <v>227</v>
      </c>
      <c r="N34" s="470"/>
      <c r="O34" s="470">
        <v>0</v>
      </c>
      <c r="P34" s="470"/>
      <c r="Q34" s="470">
        <v>26</v>
      </c>
      <c r="R34" s="470"/>
      <c r="S34" s="470">
        <v>201</v>
      </c>
      <c r="T34" s="564"/>
    </row>
    <row r="35" spans="1:20" s="468" customFormat="1" ht="12.75" customHeight="1">
      <c r="A35" s="570"/>
      <c r="B35" s="565" t="s">
        <v>707</v>
      </c>
      <c r="C35" s="470">
        <f>SUM(E35:K35)</f>
        <v>849</v>
      </c>
      <c r="D35" s="470"/>
      <c r="E35" s="470">
        <v>3</v>
      </c>
      <c r="F35" s="470"/>
      <c r="G35" s="470">
        <v>32</v>
      </c>
      <c r="H35" s="470"/>
      <c r="I35" s="470">
        <v>32</v>
      </c>
      <c r="J35" s="470"/>
      <c r="K35" s="470">
        <v>782</v>
      </c>
      <c r="L35" s="470"/>
      <c r="M35" s="470">
        <f>SUM(O35:S35)</f>
        <v>292</v>
      </c>
      <c r="N35" s="470"/>
      <c r="O35" s="470">
        <v>3</v>
      </c>
      <c r="P35" s="470"/>
      <c r="Q35" s="470">
        <v>36</v>
      </c>
      <c r="R35" s="470"/>
      <c r="S35" s="470">
        <v>253</v>
      </c>
      <c r="T35" s="564"/>
    </row>
    <row r="36" spans="1:20" s="468" customFormat="1" ht="12.75" customHeight="1">
      <c r="A36" s="469"/>
      <c r="B36" s="565" t="s">
        <v>712</v>
      </c>
      <c r="C36" s="470">
        <f>SUM(C31:C35)</f>
        <v>3870</v>
      </c>
      <c r="D36" s="470"/>
      <c r="E36" s="470">
        <f>SUM(E31:E35)</f>
        <v>6</v>
      </c>
      <c r="F36" s="470"/>
      <c r="G36" s="470">
        <f>SUM(G31:G35)</f>
        <v>127</v>
      </c>
      <c r="H36" s="470"/>
      <c r="I36" s="470">
        <f>SUM(I31:I35)</f>
        <v>162</v>
      </c>
      <c r="J36" s="470"/>
      <c r="K36" s="470">
        <f>SUM(K31:K35)</f>
        <v>3575</v>
      </c>
      <c r="L36" s="470"/>
      <c r="M36" s="470">
        <f>SUM(M31:M35)</f>
        <v>1259</v>
      </c>
      <c r="N36" s="470"/>
      <c r="O36" s="470">
        <f>SUM(O31:O35)</f>
        <v>6</v>
      </c>
      <c r="P36" s="470"/>
      <c r="Q36" s="470">
        <f>SUM(Q31:Q35)</f>
        <v>139</v>
      </c>
      <c r="R36" s="470"/>
      <c r="S36" s="470">
        <f>SUM(S31:S35)</f>
        <v>1114</v>
      </c>
      <c r="T36" s="564"/>
    </row>
    <row r="37" s="468" customFormat="1" ht="12.75" customHeight="1">
      <c r="T37" s="469"/>
    </row>
    <row r="38" spans="1:20" s="468" customFormat="1" ht="12">
      <c r="A38" s="555"/>
      <c r="B38" s="555"/>
      <c r="C38" s="572"/>
      <c r="D38" s="555"/>
      <c r="E38" s="573"/>
      <c r="F38" s="843" t="s">
        <v>713</v>
      </c>
      <c r="G38" s="844"/>
      <c r="H38" s="844"/>
      <c r="I38" s="844"/>
      <c r="J38" s="844"/>
      <c r="K38" s="844"/>
      <c r="L38" s="844"/>
      <c r="M38" s="844"/>
      <c r="N38" s="844"/>
      <c r="O38" s="844"/>
      <c r="P38" s="844"/>
      <c r="Q38" s="845"/>
      <c r="R38" s="574"/>
      <c r="S38" s="575"/>
      <c r="T38" s="555"/>
    </row>
    <row r="39" spans="1:20" s="468" customFormat="1" ht="15" customHeight="1">
      <c r="A39" s="856"/>
      <c r="B39" s="856"/>
      <c r="C39" s="862" t="s">
        <v>714</v>
      </c>
      <c r="D39" s="856"/>
      <c r="E39" s="859"/>
      <c r="F39" s="469"/>
      <c r="G39" s="469"/>
      <c r="H39" s="469"/>
      <c r="I39" s="556"/>
      <c r="J39" s="469"/>
      <c r="K39" s="556"/>
      <c r="L39" s="469"/>
      <c r="M39" s="556"/>
      <c r="N39" s="469"/>
      <c r="O39" s="834" t="s">
        <v>715</v>
      </c>
      <c r="P39" s="835"/>
      <c r="Q39" s="836"/>
      <c r="R39" s="556"/>
      <c r="S39" s="469"/>
      <c r="T39" s="469"/>
    </row>
    <row r="40" spans="1:20" s="468" customFormat="1" ht="15" customHeight="1">
      <c r="A40" s="857" t="s">
        <v>683</v>
      </c>
      <c r="B40" s="856"/>
      <c r="C40" s="862" t="s">
        <v>716</v>
      </c>
      <c r="D40" s="856"/>
      <c r="E40" s="859"/>
      <c r="F40" s="863" t="s">
        <v>29</v>
      </c>
      <c r="G40" s="835"/>
      <c r="H40" s="836"/>
      <c r="I40" s="850" t="s">
        <v>218</v>
      </c>
      <c r="J40" s="864"/>
      <c r="K40" s="832" t="s">
        <v>31</v>
      </c>
      <c r="L40" s="833"/>
      <c r="M40" s="832" t="s">
        <v>481</v>
      </c>
      <c r="N40" s="833"/>
      <c r="O40" s="834" t="s">
        <v>717</v>
      </c>
      <c r="P40" s="835"/>
      <c r="Q40" s="836"/>
      <c r="R40" s="832" t="s">
        <v>107</v>
      </c>
      <c r="S40" s="842"/>
      <c r="T40" s="842"/>
    </row>
    <row r="41" spans="1:20" s="468" customFormat="1" ht="15" customHeight="1">
      <c r="A41" s="856" t="s">
        <v>34</v>
      </c>
      <c r="B41" s="856"/>
      <c r="C41" s="865" t="s">
        <v>718</v>
      </c>
      <c r="D41" s="856"/>
      <c r="E41" s="859"/>
      <c r="F41" s="835" t="s">
        <v>35</v>
      </c>
      <c r="G41" s="835"/>
      <c r="H41" s="836"/>
      <c r="I41" s="860" t="s">
        <v>220</v>
      </c>
      <c r="J41" s="861"/>
      <c r="K41" s="837" t="s">
        <v>37</v>
      </c>
      <c r="L41" s="836"/>
      <c r="M41" s="860" t="s">
        <v>220</v>
      </c>
      <c r="N41" s="861"/>
      <c r="O41" s="866" t="s">
        <v>719</v>
      </c>
      <c r="P41" s="867"/>
      <c r="Q41" s="868"/>
      <c r="R41" s="837" t="s">
        <v>720</v>
      </c>
      <c r="S41" s="835"/>
      <c r="T41" s="835"/>
    </row>
    <row r="42" spans="3:20" s="468" customFormat="1" ht="15" customHeight="1">
      <c r="C42" s="837" t="s">
        <v>721</v>
      </c>
      <c r="D42" s="835"/>
      <c r="E42" s="836"/>
      <c r="F42" s="469"/>
      <c r="G42" s="469"/>
      <c r="H42" s="469"/>
      <c r="I42" s="837" t="s">
        <v>219</v>
      </c>
      <c r="J42" s="836"/>
      <c r="K42" s="556"/>
      <c r="L42" s="469"/>
      <c r="M42" s="837" t="s">
        <v>722</v>
      </c>
      <c r="N42" s="836"/>
      <c r="O42" s="866" t="s">
        <v>723</v>
      </c>
      <c r="P42" s="867"/>
      <c r="Q42" s="868"/>
      <c r="R42" s="556"/>
      <c r="S42" s="469"/>
      <c r="T42" s="557"/>
    </row>
    <row r="43" spans="3:20" s="468" customFormat="1" ht="15" customHeight="1">
      <c r="C43" s="560"/>
      <c r="D43" s="561"/>
      <c r="E43" s="576"/>
      <c r="F43" s="469"/>
      <c r="G43" s="469"/>
      <c r="H43" s="469"/>
      <c r="I43" s="556"/>
      <c r="J43" s="469"/>
      <c r="K43" s="556"/>
      <c r="L43" s="469"/>
      <c r="M43" s="556"/>
      <c r="N43" s="469"/>
      <c r="O43" s="837" t="s">
        <v>724</v>
      </c>
      <c r="P43" s="835"/>
      <c r="Q43" s="836"/>
      <c r="R43" s="556"/>
      <c r="S43" s="469"/>
      <c r="T43" s="557"/>
    </row>
    <row r="44" spans="1:20" s="468" customFormat="1" ht="15" customHeight="1">
      <c r="A44" s="840">
        <v>1</v>
      </c>
      <c r="B44" s="840"/>
      <c r="C44" s="838">
        <v>11</v>
      </c>
      <c r="D44" s="840"/>
      <c r="E44" s="839"/>
      <c r="F44" s="838">
        <v>12</v>
      </c>
      <c r="G44" s="840"/>
      <c r="H44" s="839"/>
      <c r="I44" s="838">
        <v>13</v>
      </c>
      <c r="J44" s="839"/>
      <c r="K44" s="838">
        <v>14</v>
      </c>
      <c r="L44" s="839"/>
      <c r="M44" s="838">
        <v>15</v>
      </c>
      <c r="N44" s="839"/>
      <c r="O44" s="838">
        <v>16</v>
      </c>
      <c r="P44" s="840"/>
      <c r="Q44" s="839"/>
      <c r="R44" s="838">
        <v>17</v>
      </c>
      <c r="S44" s="840"/>
      <c r="T44" s="840"/>
    </row>
    <row r="45" spans="1:20" s="468" customFormat="1" ht="7.5" customHeight="1">
      <c r="A45" s="469"/>
      <c r="B45" s="469"/>
      <c r="C45" s="869"/>
      <c r="D45" s="869"/>
      <c r="L45" s="559"/>
      <c r="M45" s="559"/>
      <c r="N45" s="559"/>
      <c r="T45" s="469"/>
    </row>
    <row r="46" spans="1:20" s="468" customFormat="1" ht="12.75" customHeight="1">
      <c r="A46" s="563">
        <v>1999</v>
      </c>
      <c r="B46" s="557"/>
      <c r="C46" s="869">
        <v>15443</v>
      </c>
      <c r="D46" s="869"/>
      <c r="E46" s="469"/>
      <c r="F46" s="577"/>
      <c r="G46" s="577">
        <v>14802</v>
      </c>
      <c r="H46" s="470"/>
      <c r="I46" s="470">
        <v>8549</v>
      </c>
      <c r="J46" s="470"/>
      <c r="K46" s="470">
        <v>1019</v>
      </c>
      <c r="L46" s="470"/>
      <c r="M46" s="470">
        <v>888</v>
      </c>
      <c r="N46" s="470"/>
      <c r="O46" s="830">
        <v>4346</v>
      </c>
      <c r="P46" s="830"/>
      <c r="Q46" s="470"/>
      <c r="R46" s="830">
        <v>641</v>
      </c>
      <c r="S46" s="830"/>
      <c r="T46" s="564"/>
    </row>
    <row r="47" spans="1:20" s="468" customFormat="1" ht="12.75" customHeight="1">
      <c r="A47" s="563">
        <v>2000</v>
      </c>
      <c r="B47" s="469"/>
      <c r="C47" s="869">
        <v>16010</v>
      </c>
      <c r="D47" s="869"/>
      <c r="E47" s="469"/>
      <c r="F47" s="577"/>
      <c r="G47" s="577">
        <v>15394</v>
      </c>
      <c r="H47" s="568"/>
      <c r="I47" s="568">
        <v>8904</v>
      </c>
      <c r="J47" s="568"/>
      <c r="K47" s="568">
        <v>1050</v>
      </c>
      <c r="L47" s="568"/>
      <c r="M47" s="568">
        <v>934</v>
      </c>
      <c r="N47" s="568"/>
      <c r="O47" s="831">
        <v>4506</v>
      </c>
      <c r="P47" s="831"/>
      <c r="Q47" s="568"/>
      <c r="R47" s="831">
        <v>616</v>
      </c>
      <c r="S47" s="831"/>
      <c r="T47" s="569"/>
    </row>
    <row r="48" spans="1:20" s="468" customFormat="1" ht="7.5" customHeight="1">
      <c r="A48" s="469"/>
      <c r="B48" s="469"/>
      <c r="C48" s="869"/>
      <c r="D48" s="869"/>
      <c r="L48" s="559"/>
      <c r="M48" s="559"/>
      <c r="N48" s="559"/>
      <c r="O48" s="831"/>
      <c r="P48" s="831"/>
      <c r="R48" s="830"/>
      <c r="S48" s="830"/>
      <c r="T48" s="469"/>
    </row>
    <row r="49" spans="1:20" s="468" customFormat="1" ht="12.75" customHeight="1">
      <c r="A49" s="570">
        <v>2000</v>
      </c>
      <c r="B49" s="565" t="s">
        <v>707</v>
      </c>
      <c r="C49" s="869">
        <v>1294</v>
      </c>
      <c r="D49" s="869"/>
      <c r="E49" s="469"/>
      <c r="F49" s="577"/>
      <c r="G49" s="577">
        <v>1245</v>
      </c>
      <c r="H49" s="470"/>
      <c r="I49" s="470">
        <v>704</v>
      </c>
      <c r="J49" s="470"/>
      <c r="K49" s="470">
        <v>97</v>
      </c>
      <c r="L49" s="470"/>
      <c r="M49" s="470">
        <v>100</v>
      </c>
      <c r="N49" s="470"/>
      <c r="O49" s="830">
        <v>344</v>
      </c>
      <c r="P49" s="830"/>
      <c r="Q49" s="470"/>
      <c r="R49" s="830">
        <v>49</v>
      </c>
      <c r="S49" s="830"/>
      <c r="T49" s="564"/>
    </row>
    <row r="50" spans="1:20" s="468" customFormat="1" ht="12.75" customHeight="1">
      <c r="A50" s="570"/>
      <c r="B50" s="565" t="s">
        <v>708</v>
      </c>
      <c r="C50" s="869">
        <v>1513</v>
      </c>
      <c r="D50" s="869"/>
      <c r="E50" s="469"/>
      <c r="F50" s="577"/>
      <c r="G50" s="577">
        <v>1458</v>
      </c>
      <c r="H50" s="470"/>
      <c r="I50" s="470">
        <v>864</v>
      </c>
      <c r="J50" s="470"/>
      <c r="K50" s="470">
        <v>96</v>
      </c>
      <c r="L50" s="470"/>
      <c r="M50" s="470">
        <v>83</v>
      </c>
      <c r="N50" s="470"/>
      <c r="O50" s="830">
        <v>415</v>
      </c>
      <c r="P50" s="830"/>
      <c r="Q50" s="470"/>
      <c r="R50" s="830">
        <v>55</v>
      </c>
      <c r="S50" s="830"/>
      <c r="T50" s="564"/>
    </row>
    <row r="51" spans="1:20" s="468" customFormat="1" ht="12.75" customHeight="1">
      <c r="A51" s="570"/>
      <c r="B51" s="567" t="s">
        <v>709</v>
      </c>
      <c r="C51" s="869">
        <v>1491</v>
      </c>
      <c r="D51" s="869"/>
      <c r="E51" s="469"/>
      <c r="F51" s="577"/>
      <c r="G51" s="577">
        <v>1433</v>
      </c>
      <c r="H51" s="470"/>
      <c r="I51" s="470">
        <v>861</v>
      </c>
      <c r="J51" s="470"/>
      <c r="K51" s="470">
        <v>108</v>
      </c>
      <c r="L51" s="470"/>
      <c r="M51" s="470">
        <v>88</v>
      </c>
      <c r="N51" s="470"/>
      <c r="O51" s="830">
        <v>376</v>
      </c>
      <c r="P51" s="830"/>
      <c r="Q51" s="470"/>
      <c r="R51" s="830">
        <v>58</v>
      </c>
      <c r="S51" s="830"/>
      <c r="T51" s="564"/>
    </row>
    <row r="52" spans="1:20" s="468" customFormat="1" ht="12.75" customHeight="1">
      <c r="A52" s="570"/>
      <c r="B52" s="567" t="s">
        <v>710</v>
      </c>
      <c r="C52" s="869">
        <v>1193</v>
      </c>
      <c r="D52" s="869"/>
      <c r="E52" s="469"/>
      <c r="F52" s="577"/>
      <c r="G52" s="577">
        <v>1157</v>
      </c>
      <c r="H52" s="470"/>
      <c r="I52" s="470">
        <v>679</v>
      </c>
      <c r="J52" s="470"/>
      <c r="K52" s="470">
        <v>88</v>
      </c>
      <c r="L52" s="470"/>
      <c r="M52" s="470">
        <v>66</v>
      </c>
      <c r="N52" s="470"/>
      <c r="O52" s="830">
        <v>324</v>
      </c>
      <c r="P52" s="830"/>
      <c r="Q52" s="470"/>
      <c r="R52" s="830">
        <v>36</v>
      </c>
      <c r="S52" s="830"/>
      <c r="T52" s="564"/>
    </row>
    <row r="53" spans="1:20" s="468" customFormat="1" ht="12.75" customHeight="1">
      <c r="A53" s="570"/>
      <c r="B53" s="565" t="s">
        <v>711</v>
      </c>
      <c r="C53" s="869">
        <v>1294</v>
      </c>
      <c r="D53" s="869"/>
      <c r="E53" s="469"/>
      <c r="F53" s="577"/>
      <c r="G53" s="577">
        <v>1231</v>
      </c>
      <c r="H53" s="470"/>
      <c r="I53" s="470">
        <v>700</v>
      </c>
      <c r="J53" s="470"/>
      <c r="K53" s="470">
        <v>72</v>
      </c>
      <c r="L53" s="470"/>
      <c r="M53" s="470">
        <v>73</v>
      </c>
      <c r="N53" s="470"/>
      <c r="O53" s="830">
        <v>386</v>
      </c>
      <c r="P53" s="830"/>
      <c r="Q53" s="470"/>
      <c r="R53" s="830">
        <v>63</v>
      </c>
      <c r="S53" s="830"/>
      <c r="T53" s="564"/>
    </row>
    <row r="54" spans="1:20" s="468" customFormat="1" ht="12.75" customHeight="1">
      <c r="A54" s="570"/>
      <c r="B54" s="565" t="s">
        <v>700</v>
      </c>
      <c r="C54" s="869">
        <v>1344</v>
      </c>
      <c r="D54" s="869"/>
      <c r="E54" s="469"/>
      <c r="F54" s="577"/>
      <c r="G54" s="577">
        <v>1299</v>
      </c>
      <c r="H54" s="470"/>
      <c r="I54" s="470">
        <v>729</v>
      </c>
      <c r="J54" s="470"/>
      <c r="K54" s="470">
        <v>97</v>
      </c>
      <c r="L54" s="470"/>
      <c r="M54" s="470">
        <v>76</v>
      </c>
      <c r="N54" s="470"/>
      <c r="O54" s="830">
        <v>397</v>
      </c>
      <c r="P54" s="830"/>
      <c r="Q54" s="470"/>
      <c r="R54" s="830">
        <v>45</v>
      </c>
      <c r="S54" s="830"/>
      <c r="T54" s="564"/>
    </row>
    <row r="55" spans="1:20" s="468" customFormat="1" ht="12.75" customHeight="1">
      <c r="A55" s="570"/>
      <c r="B55" s="565" t="s">
        <v>701</v>
      </c>
      <c r="C55" s="869">
        <v>1385</v>
      </c>
      <c r="D55" s="869"/>
      <c r="E55" s="469"/>
      <c r="F55" s="577"/>
      <c r="G55" s="577">
        <v>1328</v>
      </c>
      <c r="H55" s="470"/>
      <c r="I55" s="470">
        <v>754</v>
      </c>
      <c r="J55" s="470"/>
      <c r="K55" s="470">
        <v>81</v>
      </c>
      <c r="L55" s="470"/>
      <c r="M55" s="470">
        <v>87</v>
      </c>
      <c r="N55" s="470"/>
      <c r="O55" s="830">
        <v>406</v>
      </c>
      <c r="P55" s="830"/>
      <c r="Q55" s="470"/>
      <c r="R55" s="830">
        <v>57</v>
      </c>
      <c r="S55" s="830"/>
      <c r="T55" s="564"/>
    </row>
    <row r="56" spans="1:20" s="468" customFormat="1" ht="12.75" customHeight="1">
      <c r="A56" s="570"/>
      <c r="B56" s="565" t="s">
        <v>702</v>
      </c>
      <c r="C56" s="869">
        <v>1544</v>
      </c>
      <c r="D56" s="869"/>
      <c r="E56" s="469"/>
      <c r="F56" s="577"/>
      <c r="G56" s="577">
        <v>1495</v>
      </c>
      <c r="H56" s="470"/>
      <c r="I56" s="470">
        <v>839</v>
      </c>
      <c r="J56" s="470"/>
      <c r="K56" s="470">
        <v>108</v>
      </c>
      <c r="L56" s="470"/>
      <c r="M56" s="470">
        <v>90</v>
      </c>
      <c r="N56" s="470"/>
      <c r="O56" s="830">
        <v>458</v>
      </c>
      <c r="P56" s="830"/>
      <c r="Q56" s="470"/>
      <c r="R56" s="830">
        <v>49</v>
      </c>
      <c r="S56" s="830"/>
      <c r="T56" s="564"/>
    </row>
    <row r="57" spans="1:20" s="468" customFormat="1" ht="7.5" customHeight="1">
      <c r="A57" s="469"/>
      <c r="B57" s="469"/>
      <c r="C57" s="869"/>
      <c r="D57" s="869"/>
      <c r="L57" s="559"/>
      <c r="M57" s="559"/>
      <c r="N57" s="559"/>
      <c r="O57" s="830"/>
      <c r="P57" s="830"/>
      <c r="R57" s="830"/>
      <c r="S57" s="830"/>
      <c r="T57" s="469"/>
    </row>
    <row r="58" spans="1:20" s="468" customFormat="1" ht="12.75" customHeight="1">
      <c r="A58" s="570">
        <v>2001</v>
      </c>
      <c r="B58" s="566" t="s">
        <v>703</v>
      </c>
      <c r="C58" s="869">
        <v>1443</v>
      </c>
      <c r="D58" s="869"/>
      <c r="E58" s="469"/>
      <c r="F58" s="577"/>
      <c r="G58" s="577">
        <v>1381</v>
      </c>
      <c r="H58" s="470"/>
      <c r="I58" s="470">
        <v>761</v>
      </c>
      <c r="J58" s="470"/>
      <c r="K58" s="470">
        <v>122</v>
      </c>
      <c r="L58" s="470"/>
      <c r="M58" s="470">
        <v>108</v>
      </c>
      <c r="N58" s="470"/>
      <c r="O58" s="830">
        <v>390</v>
      </c>
      <c r="P58" s="830"/>
      <c r="Q58" s="470"/>
      <c r="R58" s="830">
        <v>62</v>
      </c>
      <c r="S58" s="830"/>
      <c r="T58" s="564"/>
    </row>
    <row r="59" spans="1:20" s="468" customFormat="1" ht="12.75" customHeight="1">
      <c r="A59" s="571"/>
      <c r="B59" s="565" t="s">
        <v>704</v>
      </c>
      <c r="C59" s="869">
        <f>G59+R59</f>
        <v>1385</v>
      </c>
      <c r="D59" s="870"/>
      <c r="E59" s="557"/>
      <c r="F59" s="470"/>
      <c r="G59" s="470">
        <f>SUM(I59:P59)</f>
        <v>1342</v>
      </c>
      <c r="H59" s="470"/>
      <c r="I59" s="470">
        <v>711</v>
      </c>
      <c r="J59" s="470"/>
      <c r="K59" s="470">
        <v>98</v>
      </c>
      <c r="L59" s="470"/>
      <c r="M59" s="470">
        <f>29+63</f>
        <v>92</v>
      </c>
      <c r="N59" s="470"/>
      <c r="O59" s="830">
        <f>142+294+5</f>
        <v>441</v>
      </c>
      <c r="P59" s="830"/>
      <c r="Q59" s="470"/>
      <c r="R59" s="830">
        <v>43</v>
      </c>
      <c r="S59" s="830"/>
      <c r="T59" s="578"/>
    </row>
    <row r="60" spans="1:20" s="468" customFormat="1" ht="12.75" customHeight="1">
      <c r="A60" s="570"/>
      <c r="B60" s="565" t="s">
        <v>705</v>
      </c>
      <c r="C60" s="869">
        <f>G60+R60</f>
        <v>1574</v>
      </c>
      <c r="D60" s="870"/>
      <c r="E60" s="469"/>
      <c r="F60" s="577"/>
      <c r="G60" s="470">
        <f>SUM(I60:P60)</f>
        <v>1513</v>
      </c>
      <c r="H60" s="470"/>
      <c r="I60" s="470">
        <v>837</v>
      </c>
      <c r="J60" s="470"/>
      <c r="K60" s="470">
        <v>114</v>
      </c>
      <c r="L60" s="470"/>
      <c r="M60" s="470">
        <f>31+72</f>
        <v>103</v>
      </c>
      <c r="N60" s="470"/>
      <c r="O60" s="830">
        <f>166+282+11</f>
        <v>459</v>
      </c>
      <c r="P60" s="830"/>
      <c r="Q60" s="470"/>
      <c r="R60" s="830">
        <v>61</v>
      </c>
      <c r="S60" s="830"/>
      <c r="T60" s="564"/>
    </row>
    <row r="61" spans="1:20" s="468" customFormat="1" ht="12.75" customHeight="1">
      <c r="A61" s="570"/>
      <c r="B61" s="565" t="s">
        <v>706</v>
      </c>
      <c r="C61" s="869">
        <f>G61+R61</f>
        <v>1435</v>
      </c>
      <c r="D61" s="870"/>
      <c r="E61" s="469"/>
      <c r="F61" s="577"/>
      <c r="G61" s="470">
        <f>SUM(I61:P61)</f>
        <v>1374</v>
      </c>
      <c r="H61" s="470"/>
      <c r="I61" s="470">
        <v>722</v>
      </c>
      <c r="J61" s="470"/>
      <c r="K61" s="470">
        <v>119</v>
      </c>
      <c r="L61" s="470"/>
      <c r="M61" s="470">
        <v>101</v>
      </c>
      <c r="N61" s="470"/>
      <c r="O61" s="830">
        <v>432</v>
      </c>
      <c r="P61" s="830"/>
      <c r="Q61" s="470"/>
      <c r="R61" s="830">
        <v>61</v>
      </c>
      <c r="S61" s="830"/>
      <c r="T61" s="564"/>
    </row>
    <row r="62" spans="1:20" s="468" customFormat="1" ht="12.75" customHeight="1">
      <c r="A62" s="570"/>
      <c r="B62" s="565" t="s">
        <v>707</v>
      </c>
      <c r="C62" s="869">
        <f>G62+R62</f>
        <v>1632</v>
      </c>
      <c r="D62" s="870"/>
      <c r="E62" s="469"/>
      <c r="F62" s="577"/>
      <c r="G62" s="470">
        <f>SUM(I62:P62)</f>
        <v>1546</v>
      </c>
      <c r="H62" s="470"/>
      <c r="I62" s="470">
        <v>827</v>
      </c>
      <c r="J62" s="470"/>
      <c r="K62" s="470">
        <v>117</v>
      </c>
      <c r="L62" s="470"/>
      <c r="M62" s="470">
        <f>25+87</f>
        <v>112</v>
      </c>
      <c r="N62" s="470"/>
      <c r="O62" s="830">
        <f>184+288+18</f>
        <v>490</v>
      </c>
      <c r="P62" s="830"/>
      <c r="Q62" s="470"/>
      <c r="R62" s="830">
        <v>86</v>
      </c>
      <c r="S62" s="830"/>
      <c r="T62" s="564"/>
    </row>
    <row r="63" spans="1:20" s="468" customFormat="1" ht="12.75" customHeight="1">
      <c r="A63" s="469"/>
      <c r="B63" s="565" t="s">
        <v>712</v>
      </c>
      <c r="C63" s="874">
        <f>SUM(C58:D62)</f>
        <v>7469</v>
      </c>
      <c r="D63" s="875"/>
      <c r="E63" s="557"/>
      <c r="F63" s="470"/>
      <c r="G63" s="470">
        <f>SUM(G58:H62)</f>
        <v>7156</v>
      </c>
      <c r="H63" s="470"/>
      <c r="I63" s="470">
        <f>SUM(I58:J62)</f>
        <v>3858</v>
      </c>
      <c r="J63" s="470"/>
      <c r="K63" s="470">
        <f>SUM(K58:L62)</f>
        <v>570</v>
      </c>
      <c r="L63" s="470"/>
      <c r="M63" s="470">
        <f>SUM(M58:N62)</f>
        <v>516</v>
      </c>
      <c r="N63" s="470"/>
      <c r="O63" s="873">
        <f>SUM(O58:P62)</f>
        <v>2212</v>
      </c>
      <c r="P63" s="873"/>
      <c r="Q63" s="470"/>
      <c r="R63" s="874">
        <f>SUM(R58:S62)</f>
        <v>313</v>
      </c>
      <c r="S63" s="875"/>
      <c r="T63" s="564"/>
    </row>
    <row r="64" spans="1:20" s="468" customFormat="1" ht="12.75" customHeight="1">
      <c r="A64" s="561"/>
      <c r="B64" s="553"/>
      <c r="C64" s="871"/>
      <c r="D64" s="872"/>
      <c r="E64" s="561"/>
      <c r="F64" s="609"/>
      <c r="G64" s="579"/>
      <c r="H64" s="579"/>
      <c r="I64" s="579"/>
      <c r="J64" s="579"/>
      <c r="K64" s="579"/>
      <c r="L64" s="579"/>
      <c r="M64" s="579"/>
      <c r="N64" s="579"/>
      <c r="O64" s="871"/>
      <c r="P64" s="871"/>
      <c r="Q64" s="579"/>
      <c r="R64" s="871"/>
      <c r="S64" s="871"/>
      <c r="T64" s="579"/>
    </row>
    <row r="65" spans="1:20" s="582" customFormat="1" ht="11.25">
      <c r="A65" s="580" t="s">
        <v>217</v>
      </c>
      <c r="B65" s="581" t="s">
        <v>0</v>
      </c>
      <c r="T65" s="583"/>
    </row>
    <row r="66" spans="1:20" s="582" customFormat="1" ht="11.25">
      <c r="A66" s="580"/>
      <c r="B66" s="582" t="s">
        <v>1</v>
      </c>
      <c r="T66" s="583"/>
    </row>
    <row r="67" spans="1:20" s="582" customFormat="1" ht="11.25">
      <c r="A67" s="580" t="s">
        <v>2</v>
      </c>
      <c r="B67" s="581" t="s">
        <v>3</v>
      </c>
      <c r="T67" s="583"/>
    </row>
    <row r="68" spans="1:20" s="582" customFormat="1" ht="11.25">
      <c r="A68" s="580"/>
      <c r="B68" s="582" t="s">
        <v>4</v>
      </c>
      <c r="T68" s="583"/>
    </row>
    <row r="69" spans="1:20" s="582" customFormat="1" ht="11.25">
      <c r="A69" s="584">
        <v>0</v>
      </c>
      <c r="B69" s="581" t="s">
        <v>61</v>
      </c>
      <c r="T69" s="583"/>
    </row>
    <row r="70" spans="1:20" s="582" customFormat="1" ht="11.25">
      <c r="A70" s="580" t="s">
        <v>583</v>
      </c>
      <c r="B70" s="582" t="s">
        <v>62</v>
      </c>
      <c r="T70" s="583"/>
    </row>
    <row r="71" s="468" customFormat="1" ht="15" customHeight="1">
      <c r="T71" s="469"/>
    </row>
    <row r="72" s="468" customFormat="1" ht="15" customHeight="1">
      <c r="T72" s="469"/>
    </row>
    <row r="73" s="468" customFormat="1" ht="15" customHeight="1">
      <c r="T73" s="469"/>
    </row>
    <row r="74" s="468" customFormat="1" ht="15" customHeight="1">
      <c r="T74" s="469"/>
    </row>
    <row r="75" s="468" customFormat="1" ht="15" customHeight="1">
      <c r="T75" s="469"/>
    </row>
    <row r="76" s="468" customFormat="1" ht="15" customHeight="1">
      <c r="T76" s="469"/>
    </row>
    <row r="77" s="468" customFormat="1" ht="15" customHeight="1">
      <c r="T77" s="469"/>
    </row>
    <row r="78" s="468" customFormat="1" ht="15" customHeight="1">
      <c r="T78" s="469"/>
    </row>
    <row r="79" s="468" customFormat="1" ht="15" customHeight="1">
      <c r="T79" s="469"/>
    </row>
    <row r="80" s="468" customFormat="1" ht="15" customHeight="1">
      <c r="T80" s="469"/>
    </row>
    <row r="81" s="468" customFormat="1" ht="15" customHeight="1">
      <c r="T81" s="469"/>
    </row>
    <row r="82" s="468" customFormat="1" ht="15" customHeight="1">
      <c r="T82" s="469"/>
    </row>
  </sheetData>
  <mergeCells count="135">
    <mergeCell ref="O63:P63"/>
    <mergeCell ref="R63:S63"/>
    <mergeCell ref="C63:D63"/>
    <mergeCell ref="C48:D48"/>
    <mergeCell ref="C57:D57"/>
    <mergeCell ref="O58:P58"/>
    <mergeCell ref="C58:D58"/>
    <mergeCell ref="R64:S64"/>
    <mergeCell ref="R61:S61"/>
    <mergeCell ref="O64:P64"/>
    <mergeCell ref="R59:S59"/>
    <mergeCell ref="C61:D61"/>
    <mergeCell ref="C64:D64"/>
    <mergeCell ref="C60:D60"/>
    <mergeCell ref="C59:D59"/>
    <mergeCell ref="R60:S60"/>
    <mergeCell ref="O61:P61"/>
    <mergeCell ref="C62:D62"/>
    <mergeCell ref="C55:D55"/>
    <mergeCell ref="O55:P55"/>
    <mergeCell ref="R55:S55"/>
    <mergeCell ref="C56:D56"/>
    <mergeCell ref="O56:P56"/>
    <mergeCell ref="R56:S56"/>
    <mergeCell ref="O62:P62"/>
    <mergeCell ref="C53:D53"/>
    <mergeCell ref="O53:P53"/>
    <mergeCell ref="R53:S53"/>
    <mergeCell ref="C54:D54"/>
    <mergeCell ref="O54:P54"/>
    <mergeCell ref="R54:S54"/>
    <mergeCell ref="C51:D51"/>
    <mergeCell ref="O51:P51"/>
    <mergeCell ref="R51:S51"/>
    <mergeCell ref="C52:D52"/>
    <mergeCell ref="O52:P52"/>
    <mergeCell ref="R52:S52"/>
    <mergeCell ref="C49:D49"/>
    <mergeCell ref="O49:P49"/>
    <mergeCell ref="R49:S49"/>
    <mergeCell ref="C50:D50"/>
    <mergeCell ref="O50:P50"/>
    <mergeCell ref="R50:S50"/>
    <mergeCell ref="C47:D47"/>
    <mergeCell ref="O47:P47"/>
    <mergeCell ref="R47:S47"/>
    <mergeCell ref="R44:T44"/>
    <mergeCell ref="C46:D46"/>
    <mergeCell ref="O46:P46"/>
    <mergeCell ref="R46:S46"/>
    <mergeCell ref="C45:D45"/>
    <mergeCell ref="A44:B44"/>
    <mergeCell ref="C44:E44"/>
    <mergeCell ref="F44:H44"/>
    <mergeCell ref="I44:J44"/>
    <mergeCell ref="C42:E42"/>
    <mergeCell ref="I42:J42"/>
    <mergeCell ref="M42:N42"/>
    <mergeCell ref="O42:Q42"/>
    <mergeCell ref="R40:T40"/>
    <mergeCell ref="A41:B41"/>
    <mergeCell ref="C41:E41"/>
    <mergeCell ref="F41:H41"/>
    <mergeCell ref="I41:J41"/>
    <mergeCell ref="K41:L41"/>
    <mergeCell ref="M41:N41"/>
    <mergeCell ref="O41:Q41"/>
    <mergeCell ref="R41:T41"/>
    <mergeCell ref="A40:B40"/>
    <mergeCell ref="C40:E40"/>
    <mergeCell ref="F40:H40"/>
    <mergeCell ref="I40:J40"/>
    <mergeCell ref="A39:B39"/>
    <mergeCell ref="C39:E39"/>
    <mergeCell ref="A17:B17"/>
    <mergeCell ref="C17:D17"/>
    <mergeCell ref="E17:F17"/>
    <mergeCell ref="G17:H17"/>
    <mergeCell ref="O14:P14"/>
    <mergeCell ref="Q14:R14"/>
    <mergeCell ref="S14:T14"/>
    <mergeCell ref="I13:J13"/>
    <mergeCell ref="E14:F14"/>
    <mergeCell ref="G14:H14"/>
    <mergeCell ref="I14:J14"/>
    <mergeCell ref="K14:L14"/>
    <mergeCell ref="A13:B13"/>
    <mergeCell ref="C13:D13"/>
    <mergeCell ref="E13:F13"/>
    <mergeCell ref="G13:H13"/>
    <mergeCell ref="A12:B12"/>
    <mergeCell ref="C12:D12"/>
    <mergeCell ref="E12:F12"/>
    <mergeCell ref="G12:H12"/>
    <mergeCell ref="C10:L10"/>
    <mergeCell ref="M10:T10"/>
    <mergeCell ref="A11:B11"/>
    <mergeCell ref="I11:J11"/>
    <mergeCell ref="Q12:R12"/>
    <mergeCell ref="S12:T12"/>
    <mergeCell ref="K13:L13"/>
    <mergeCell ref="M13:N13"/>
    <mergeCell ref="O13:P13"/>
    <mergeCell ref="Q13:R13"/>
    <mergeCell ref="S13:T13"/>
    <mergeCell ref="I12:J12"/>
    <mergeCell ref="K12:L12"/>
    <mergeCell ref="M12:N12"/>
    <mergeCell ref="O12:P12"/>
    <mergeCell ref="S16:T16"/>
    <mergeCell ref="S15:T15"/>
    <mergeCell ref="Q17:R17"/>
    <mergeCell ref="S17:T17"/>
    <mergeCell ref="G15:H15"/>
    <mergeCell ref="O39:Q39"/>
    <mergeCell ref="I17:J17"/>
    <mergeCell ref="K17:L17"/>
    <mergeCell ref="M17:N17"/>
    <mergeCell ref="O17:P17"/>
    <mergeCell ref="F38:Q38"/>
    <mergeCell ref="O59:P59"/>
    <mergeCell ref="K40:L40"/>
    <mergeCell ref="M40:N40"/>
    <mergeCell ref="O40:Q40"/>
    <mergeCell ref="O43:Q43"/>
    <mergeCell ref="K44:L44"/>
    <mergeCell ref="M44:N44"/>
    <mergeCell ref="O44:Q44"/>
    <mergeCell ref="R62:S62"/>
    <mergeCell ref="R48:S48"/>
    <mergeCell ref="O48:P48"/>
    <mergeCell ref="R58:S58"/>
    <mergeCell ref="O60:P60"/>
    <mergeCell ref="O57:P57"/>
    <mergeCell ref="R57:S57"/>
  </mergeCells>
  <printOptions/>
  <pageMargins left="0.7874015748031497" right="0.7874015748031497" top="0.3937007874015748" bottom="0.3937007874015748" header="0.3937007874015748" footer="0.3937007874015748"/>
  <pageSetup fitToHeight="1" fitToWidth="1" horizontalDpi="300" verticalDpi="3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R63"/>
  <sheetViews>
    <sheetView showGridLines="0" zoomScale="75" zoomScaleNormal="75" zoomScaleSheetLayoutView="50" workbookViewId="0" topLeftCell="A1">
      <selection activeCell="A4" sqref="A4"/>
    </sheetView>
  </sheetViews>
  <sheetFormatPr defaultColWidth="9.00390625" defaultRowHeight="19.5" customHeight="1"/>
  <cols>
    <col min="1" max="1" width="6.875" style="3" customWidth="1"/>
    <col min="2" max="2" width="19.125" style="3" customWidth="1"/>
    <col min="3" max="3" width="10.625" style="3" customWidth="1"/>
    <col min="4" max="4" width="3.625" style="3" customWidth="1"/>
    <col min="5" max="5" width="10.625" style="3" customWidth="1"/>
    <col min="6" max="6" width="3.625" style="3" customWidth="1"/>
    <col min="7" max="7" width="10.625" style="3" customWidth="1"/>
    <col min="8" max="8" width="3.625" style="3" customWidth="1"/>
    <col min="9" max="9" width="10.625" style="3" customWidth="1"/>
    <col min="10" max="10" width="3.625" style="3" customWidth="1"/>
    <col min="11" max="11" width="10.625" style="3" customWidth="1"/>
    <col min="12" max="12" width="3.625" style="3" customWidth="1"/>
    <col min="13" max="13" width="10.625" style="3" customWidth="1"/>
    <col min="14" max="14" width="3.625" style="3" customWidth="1"/>
    <col min="15" max="15" width="10.625" style="3" customWidth="1"/>
    <col min="16" max="16" width="3.625" style="3" customWidth="1"/>
    <col min="17" max="17" width="10.625" style="3" customWidth="1"/>
    <col min="18" max="18" width="3.625" style="2" customWidth="1"/>
    <col min="19" max="16384" width="9.00390625" style="3" customWidth="1"/>
  </cols>
  <sheetData>
    <row r="1" s="2" customFormat="1" ht="19.5" customHeight="1">
      <c r="A1" s="107"/>
    </row>
    <row r="2" spans="1:18" s="2" customFormat="1" ht="24.75">
      <c r="A2" s="640" t="s">
        <v>607</v>
      </c>
      <c r="R2" s="4" t="s">
        <v>745</v>
      </c>
    </row>
    <row r="3" spans="1:18" s="2" customFormat="1" ht="15.75">
      <c r="A3" s="641" t="s">
        <v>215</v>
      </c>
      <c r="B3" s="5"/>
      <c r="C3" s="5"/>
      <c r="D3" s="5"/>
      <c r="E3" s="5"/>
      <c r="F3" s="5"/>
      <c r="G3" s="5"/>
      <c r="H3" s="5"/>
      <c r="I3" s="5"/>
      <c r="J3" s="5"/>
      <c r="K3" s="5"/>
      <c r="L3" s="5"/>
      <c r="M3" s="5"/>
      <c r="N3" s="5"/>
      <c r="O3" s="5"/>
      <c r="P3" s="5"/>
      <c r="Q3" s="5"/>
      <c r="R3" s="344" t="s">
        <v>746</v>
      </c>
    </row>
    <row r="4" s="2" customFormat="1" ht="16.5" customHeight="1">
      <c r="A4" s="107"/>
    </row>
    <row r="5" spans="1:17" ht="12.75" customHeight="1">
      <c r="A5" s="107"/>
      <c r="B5" s="2"/>
      <c r="C5" s="2"/>
      <c r="D5" s="2"/>
      <c r="E5" s="2"/>
      <c r="F5" s="2"/>
      <c r="G5" s="2"/>
      <c r="H5" s="2"/>
      <c r="I5" s="2"/>
      <c r="J5" s="2"/>
      <c r="K5" s="2"/>
      <c r="L5" s="2"/>
      <c r="M5" s="2"/>
      <c r="N5" s="2"/>
      <c r="O5" s="2"/>
      <c r="P5" s="2"/>
      <c r="Q5" s="2"/>
    </row>
    <row r="6" ht="21.75" customHeight="1"/>
    <row r="7" spans="1:2" ht="21.75" customHeight="1">
      <c r="A7" s="114" t="s">
        <v>608</v>
      </c>
      <c r="B7" s="115" t="s">
        <v>609</v>
      </c>
    </row>
    <row r="8" spans="1:2" ht="21.75" customHeight="1">
      <c r="A8" s="116"/>
      <c r="B8" s="117" t="s">
        <v>610</v>
      </c>
    </row>
    <row r="9" spans="1:18" ht="19.5" customHeight="1">
      <c r="A9" s="107"/>
      <c r="B9" s="7"/>
      <c r="R9" s="104" t="s">
        <v>611</v>
      </c>
    </row>
    <row r="10" spans="1:18" ht="19.5" customHeight="1">
      <c r="A10" s="1"/>
      <c r="B10" s="1"/>
      <c r="C10" s="890" t="s">
        <v>612</v>
      </c>
      <c r="D10" s="891"/>
      <c r="E10" s="891"/>
      <c r="F10" s="891"/>
      <c r="G10" s="891"/>
      <c r="H10" s="891"/>
      <c r="I10" s="891"/>
      <c r="J10" s="892"/>
      <c r="K10" s="893" t="s">
        <v>613</v>
      </c>
      <c r="L10" s="894"/>
      <c r="M10" s="894"/>
      <c r="N10" s="894"/>
      <c r="O10" s="894"/>
      <c r="P10" s="894"/>
      <c r="Q10" s="894"/>
      <c r="R10" s="894"/>
    </row>
    <row r="11" spans="1:18" ht="19.5" customHeight="1">
      <c r="A11" s="895" t="s">
        <v>614</v>
      </c>
      <c r="B11" s="896"/>
      <c r="C11" s="893" t="s">
        <v>615</v>
      </c>
      <c r="D11" s="894"/>
      <c r="E11" s="894"/>
      <c r="F11" s="894"/>
      <c r="G11" s="894"/>
      <c r="H11" s="894"/>
      <c r="I11" s="876" t="s">
        <v>218</v>
      </c>
      <c r="J11" s="877"/>
      <c r="K11" s="893" t="s">
        <v>615</v>
      </c>
      <c r="L11" s="894"/>
      <c r="M11" s="894"/>
      <c r="N11" s="894"/>
      <c r="O11" s="894"/>
      <c r="P11" s="894"/>
      <c r="Q11" s="876" t="s">
        <v>218</v>
      </c>
      <c r="R11" s="882"/>
    </row>
    <row r="12" spans="1:18" ht="19.5" customHeight="1">
      <c r="A12" s="896" t="s">
        <v>34</v>
      </c>
      <c r="B12" s="896"/>
      <c r="C12" s="885" t="s">
        <v>29</v>
      </c>
      <c r="D12" s="886"/>
      <c r="E12" s="887" t="s">
        <v>616</v>
      </c>
      <c r="F12" s="888"/>
      <c r="G12" s="887" t="s">
        <v>617</v>
      </c>
      <c r="H12" s="888"/>
      <c r="I12" s="878" t="s">
        <v>220</v>
      </c>
      <c r="J12" s="879"/>
      <c r="K12" s="885" t="s">
        <v>29</v>
      </c>
      <c r="L12" s="886"/>
      <c r="M12" s="887" t="s">
        <v>616</v>
      </c>
      <c r="N12" s="888"/>
      <c r="O12" s="887" t="s">
        <v>617</v>
      </c>
      <c r="P12" s="889"/>
      <c r="Q12" s="878" t="s">
        <v>220</v>
      </c>
      <c r="R12" s="883"/>
    </row>
    <row r="13" spans="3:18" s="120" customFormat="1" ht="19.5" customHeight="1">
      <c r="C13" s="897" t="s">
        <v>35</v>
      </c>
      <c r="D13" s="898"/>
      <c r="E13" s="880" t="s">
        <v>618</v>
      </c>
      <c r="F13" s="884"/>
      <c r="G13" s="880" t="s">
        <v>619</v>
      </c>
      <c r="H13" s="884"/>
      <c r="I13" s="880" t="s">
        <v>219</v>
      </c>
      <c r="J13" s="881"/>
      <c r="K13" s="899" t="s">
        <v>35</v>
      </c>
      <c r="L13" s="900"/>
      <c r="M13" s="880" t="s">
        <v>618</v>
      </c>
      <c r="N13" s="884"/>
      <c r="O13" s="880" t="s">
        <v>619</v>
      </c>
      <c r="P13" s="884"/>
      <c r="Q13" s="880" t="s">
        <v>219</v>
      </c>
      <c r="R13" s="884"/>
    </row>
    <row r="14" spans="1:18" ht="19.5" customHeight="1">
      <c r="A14" s="894">
        <v>1</v>
      </c>
      <c r="B14" s="894"/>
      <c r="C14" s="901">
        <v>2</v>
      </c>
      <c r="D14" s="894"/>
      <c r="E14" s="901">
        <v>3</v>
      </c>
      <c r="F14" s="894"/>
      <c r="G14" s="901">
        <v>4</v>
      </c>
      <c r="H14" s="894"/>
      <c r="I14" s="901">
        <v>5</v>
      </c>
      <c r="J14" s="894"/>
      <c r="K14" s="901">
        <v>6</v>
      </c>
      <c r="L14" s="894"/>
      <c r="M14" s="901">
        <v>7</v>
      </c>
      <c r="N14" s="894"/>
      <c r="O14" s="901">
        <v>8</v>
      </c>
      <c r="P14" s="894"/>
      <c r="Q14" s="901">
        <v>9</v>
      </c>
      <c r="R14" s="894"/>
    </row>
    <row r="15" spans="1:2" ht="9.75" customHeight="1">
      <c r="A15" s="2"/>
      <c r="B15" s="2"/>
    </row>
    <row r="16" spans="1:17" ht="19.5" customHeight="1">
      <c r="A16" s="107">
        <v>1999</v>
      </c>
      <c r="B16" s="108"/>
      <c r="C16" s="109">
        <v>222246</v>
      </c>
      <c r="D16" s="109"/>
      <c r="E16" s="109">
        <v>91626</v>
      </c>
      <c r="F16" s="109"/>
      <c r="G16" s="109">
        <v>130620</v>
      </c>
      <c r="H16" s="109"/>
      <c r="I16" s="109">
        <v>491612</v>
      </c>
      <c r="J16" s="109"/>
      <c r="K16" s="109">
        <v>204903</v>
      </c>
      <c r="L16" s="109"/>
      <c r="M16" s="109">
        <v>93606</v>
      </c>
      <c r="N16" s="109"/>
      <c r="O16" s="109">
        <v>111297</v>
      </c>
      <c r="P16" s="109"/>
      <c r="Q16" s="109">
        <v>494614</v>
      </c>
    </row>
    <row r="17" spans="1:18" s="121" customFormat="1" ht="19.5" customHeight="1">
      <c r="A17" s="107">
        <v>2000</v>
      </c>
      <c r="B17" s="122"/>
      <c r="C17" s="121">
        <v>304101</v>
      </c>
      <c r="E17" s="121">
        <v>75296</v>
      </c>
      <c r="G17" s="121">
        <v>228805</v>
      </c>
      <c r="I17" s="121">
        <v>713954</v>
      </c>
      <c r="K17" s="121">
        <v>300604</v>
      </c>
      <c r="M17" s="121">
        <v>77294</v>
      </c>
      <c r="O17" s="121">
        <v>223310</v>
      </c>
      <c r="Q17" s="121">
        <v>714363</v>
      </c>
      <c r="R17" s="122"/>
    </row>
    <row r="18" spans="1:2" ht="9.75" customHeight="1">
      <c r="A18" s="2"/>
      <c r="B18" s="2"/>
    </row>
    <row r="19" spans="1:18" s="121" customFormat="1" ht="19.5" customHeight="1">
      <c r="A19" s="10">
        <v>2000</v>
      </c>
      <c r="B19" s="586" t="s">
        <v>157</v>
      </c>
      <c r="C19" s="123">
        <v>26941</v>
      </c>
      <c r="D19" s="123"/>
      <c r="E19" s="123">
        <v>6552</v>
      </c>
      <c r="F19" s="123"/>
      <c r="G19" s="123">
        <v>20389</v>
      </c>
      <c r="H19" s="123"/>
      <c r="I19" s="123">
        <v>57165</v>
      </c>
      <c r="J19" s="123"/>
      <c r="K19" s="123">
        <v>29336</v>
      </c>
      <c r="L19" s="123"/>
      <c r="M19" s="123">
        <v>8209</v>
      </c>
      <c r="N19" s="123"/>
      <c r="O19" s="123">
        <v>21127</v>
      </c>
      <c r="P19" s="123"/>
      <c r="Q19" s="123">
        <v>57715</v>
      </c>
      <c r="R19" s="122"/>
    </row>
    <row r="20" spans="1:18" s="121" customFormat="1" ht="19.5" customHeight="1">
      <c r="A20" s="124"/>
      <c r="B20" s="586" t="s">
        <v>158</v>
      </c>
      <c r="C20" s="123">
        <v>25825</v>
      </c>
      <c r="D20" s="123"/>
      <c r="E20" s="123">
        <v>5624</v>
      </c>
      <c r="F20" s="123"/>
      <c r="G20" s="123">
        <v>20201</v>
      </c>
      <c r="H20" s="123"/>
      <c r="I20" s="123">
        <v>59012</v>
      </c>
      <c r="J20" s="123"/>
      <c r="K20" s="123">
        <v>26275</v>
      </c>
      <c r="L20" s="123"/>
      <c r="M20" s="123">
        <v>5605</v>
      </c>
      <c r="N20" s="123"/>
      <c r="O20" s="123">
        <v>20670</v>
      </c>
      <c r="P20" s="123"/>
      <c r="Q20" s="123">
        <v>58397</v>
      </c>
      <c r="R20" s="122"/>
    </row>
    <row r="21" spans="1:18" s="121" customFormat="1" ht="19.5" customHeight="1">
      <c r="A21" s="124"/>
      <c r="B21" s="587" t="s">
        <v>159</v>
      </c>
      <c r="C21" s="123">
        <v>26286</v>
      </c>
      <c r="D21" s="123"/>
      <c r="E21" s="123">
        <v>5416</v>
      </c>
      <c r="F21" s="123"/>
      <c r="G21" s="123">
        <v>20870</v>
      </c>
      <c r="H21" s="123"/>
      <c r="I21" s="123">
        <v>60336</v>
      </c>
      <c r="J21" s="123"/>
      <c r="K21" s="123">
        <v>23186</v>
      </c>
      <c r="L21" s="123"/>
      <c r="M21" s="123">
        <v>5021</v>
      </c>
      <c r="N21" s="123"/>
      <c r="O21" s="123">
        <v>18165</v>
      </c>
      <c r="P21" s="123"/>
      <c r="Q21" s="123">
        <v>59717</v>
      </c>
      <c r="R21" s="122"/>
    </row>
    <row r="22" spans="1:18" s="121" customFormat="1" ht="19.5" customHeight="1">
      <c r="A22" s="124"/>
      <c r="B22" s="587" t="s">
        <v>160</v>
      </c>
      <c r="C22" s="123">
        <v>27830</v>
      </c>
      <c r="D22" s="123"/>
      <c r="E22" s="123">
        <v>5679</v>
      </c>
      <c r="F22" s="123"/>
      <c r="G22" s="123">
        <v>22151</v>
      </c>
      <c r="H22" s="123"/>
      <c r="I22" s="123">
        <v>62661</v>
      </c>
      <c r="J22" s="123"/>
      <c r="K22" s="123">
        <v>25527</v>
      </c>
      <c r="L22" s="123"/>
      <c r="M22" s="123">
        <v>5547</v>
      </c>
      <c r="N22" s="123"/>
      <c r="O22" s="123">
        <v>19980</v>
      </c>
      <c r="P22" s="123"/>
      <c r="Q22" s="123">
        <v>62215</v>
      </c>
      <c r="R22" s="122"/>
    </row>
    <row r="23" spans="1:18" s="121" customFormat="1" ht="19.5" customHeight="1">
      <c r="A23" s="124"/>
      <c r="B23" s="587" t="s">
        <v>161</v>
      </c>
      <c r="C23" s="123">
        <v>25605</v>
      </c>
      <c r="D23" s="123"/>
      <c r="E23" s="123">
        <v>4595</v>
      </c>
      <c r="F23" s="123"/>
      <c r="G23" s="123">
        <v>21010</v>
      </c>
      <c r="H23" s="123"/>
      <c r="I23" s="123">
        <v>63552</v>
      </c>
      <c r="J23" s="123"/>
      <c r="K23" s="123">
        <v>25563</v>
      </c>
      <c r="L23" s="123"/>
      <c r="M23" s="123">
        <v>4690</v>
      </c>
      <c r="N23" s="123"/>
      <c r="O23" s="123">
        <v>20873</v>
      </c>
      <c r="P23" s="123"/>
      <c r="Q23" s="123">
        <v>63579</v>
      </c>
      <c r="R23" s="122"/>
    </row>
    <row r="24" spans="1:18" s="121" customFormat="1" ht="19.5" customHeight="1">
      <c r="A24" s="124"/>
      <c r="B24" s="587" t="s">
        <v>162</v>
      </c>
      <c r="C24" s="123">
        <v>24523</v>
      </c>
      <c r="D24" s="123"/>
      <c r="E24" s="123">
        <v>4423</v>
      </c>
      <c r="F24" s="123"/>
      <c r="G24" s="123">
        <v>20100</v>
      </c>
      <c r="H24" s="123"/>
      <c r="I24" s="123">
        <v>63317</v>
      </c>
      <c r="J24" s="123"/>
      <c r="K24" s="123">
        <v>24605</v>
      </c>
      <c r="L24" s="123"/>
      <c r="M24" s="123">
        <v>4732</v>
      </c>
      <c r="N24" s="123"/>
      <c r="O24" s="123">
        <v>19873</v>
      </c>
      <c r="P24" s="123"/>
      <c r="Q24" s="123">
        <v>63303</v>
      </c>
      <c r="R24" s="122"/>
    </row>
    <row r="25" spans="1:18" s="121" customFormat="1" ht="19.5" customHeight="1">
      <c r="A25" s="124"/>
      <c r="B25" s="587" t="s">
        <v>163</v>
      </c>
      <c r="C25" s="123">
        <v>24750</v>
      </c>
      <c r="D25" s="123"/>
      <c r="E25" s="123">
        <v>4080</v>
      </c>
      <c r="F25" s="123"/>
      <c r="G25" s="123">
        <v>20670</v>
      </c>
      <c r="H25" s="123"/>
      <c r="I25" s="123">
        <v>64183</v>
      </c>
      <c r="J25" s="123"/>
      <c r="K25" s="123">
        <v>24141</v>
      </c>
      <c r="L25" s="123"/>
      <c r="M25" s="123">
        <v>4096</v>
      </c>
      <c r="N25" s="123"/>
      <c r="O25" s="123">
        <v>20045</v>
      </c>
      <c r="P25" s="123"/>
      <c r="Q25" s="123">
        <v>63925</v>
      </c>
      <c r="R25" s="122"/>
    </row>
    <row r="26" spans="1:18" s="121" customFormat="1" ht="19.5" customHeight="1">
      <c r="A26" s="124"/>
      <c r="B26" s="587" t="s">
        <v>164</v>
      </c>
      <c r="C26" s="123">
        <v>24691</v>
      </c>
      <c r="D26" s="123"/>
      <c r="E26" s="123">
        <v>3960</v>
      </c>
      <c r="F26" s="123"/>
      <c r="G26" s="123">
        <v>20731</v>
      </c>
      <c r="H26" s="123"/>
      <c r="I26" s="123">
        <v>63665</v>
      </c>
      <c r="J26" s="123"/>
      <c r="K26" s="123">
        <v>24406</v>
      </c>
      <c r="L26" s="123"/>
      <c r="M26" s="123">
        <v>3922</v>
      </c>
      <c r="N26" s="123"/>
      <c r="O26" s="123">
        <v>20484</v>
      </c>
      <c r="P26" s="123"/>
      <c r="Q26" s="123">
        <v>65964</v>
      </c>
      <c r="R26" s="122"/>
    </row>
    <row r="27" spans="1:2" ht="9.75" customHeight="1">
      <c r="A27" s="2"/>
      <c r="B27" s="2"/>
    </row>
    <row r="28" spans="1:18" s="121" customFormat="1" ht="19.5" customHeight="1">
      <c r="A28" s="10">
        <v>2001</v>
      </c>
      <c r="B28" s="585" t="s">
        <v>153</v>
      </c>
      <c r="C28" s="123">
        <v>20072</v>
      </c>
      <c r="E28" s="123">
        <v>4272</v>
      </c>
      <c r="F28" s="123"/>
      <c r="G28" s="123">
        <v>15800</v>
      </c>
      <c r="H28" s="123"/>
      <c r="I28" s="123">
        <v>58019</v>
      </c>
      <c r="J28" s="123"/>
      <c r="K28" s="123">
        <v>19922</v>
      </c>
      <c r="L28" s="123"/>
      <c r="M28" s="123">
        <v>4478</v>
      </c>
      <c r="N28" s="123"/>
      <c r="O28" s="123">
        <v>15444</v>
      </c>
      <c r="P28" s="123"/>
      <c r="Q28" s="123">
        <v>57647</v>
      </c>
      <c r="R28" s="122"/>
    </row>
    <row r="29" spans="1:18" s="121" customFormat="1" ht="19.5" customHeight="1">
      <c r="A29" s="124"/>
      <c r="B29" s="586" t="s">
        <v>154</v>
      </c>
      <c r="C29" s="123">
        <f>SUM(E29:G29)</f>
        <v>19842</v>
      </c>
      <c r="D29" s="123"/>
      <c r="E29" s="123">
        <v>3564</v>
      </c>
      <c r="F29" s="123"/>
      <c r="G29" s="123">
        <v>16278</v>
      </c>
      <c r="H29" s="123"/>
      <c r="I29" s="123">
        <v>59623</v>
      </c>
      <c r="J29" s="123"/>
      <c r="K29" s="123">
        <f>SUM(M29:O29)</f>
        <v>19729</v>
      </c>
      <c r="L29" s="123"/>
      <c r="M29" s="123">
        <v>3621</v>
      </c>
      <c r="N29" s="123"/>
      <c r="O29" s="123">
        <v>16108</v>
      </c>
      <c r="P29" s="123"/>
      <c r="Q29" s="123">
        <v>59168</v>
      </c>
      <c r="R29" s="122"/>
    </row>
    <row r="30" spans="1:18" s="121" customFormat="1" ht="19.5" customHeight="1">
      <c r="A30" s="124"/>
      <c r="B30" s="586" t="s">
        <v>155</v>
      </c>
      <c r="C30" s="123">
        <f>SUM(E30:G30)</f>
        <v>24149</v>
      </c>
      <c r="D30" s="123"/>
      <c r="E30" s="123">
        <v>4295</v>
      </c>
      <c r="F30" s="123"/>
      <c r="G30" s="123">
        <v>19854</v>
      </c>
      <c r="H30" s="123"/>
      <c r="I30" s="123">
        <v>69164</v>
      </c>
      <c r="J30" s="123"/>
      <c r="K30" s="123">
        <f>SUM(M30:O30)</f>
        <v>24085</v>
      </c>
      <c r="L30" s="123"/>
      <c r="M30" s="123">
        <v>4357</v>
      </c>
      <c r="N30" s="123"/>
      <c r="O30" s="123">
        <v>19728</v>
      </c>
      <c r="P30" s="123"/>
      <c r="Q30" s="123">
        <v>67072</v>
      </c>
      <c r="R30" s="122"/>
    </row>
    <row r="31" spans="1:18" s="121" customFormat="1" ht="19.5" customHeight="1">
      <c r="A31" s="124"/>
      <c r="B31" s="586" t="s">
        <v>156</v>
      </c>
      <c r="C31" s="123">
        <f>SUM(E31:G31)</f>
        <v>22488</v>
      </c>
      <c r="D31" s="123"/>
      <c r="E31" s="123">
        <v>3801</v>
      </c>
      <c r="F31" s="123"/>
      <c r="G31" s="123">
        <v>18687</v>
      </c>
      <c r="H31" s="123"/>
      <c r="I31" s="123">
        <v>65822</v>
      </c>
      <c r="J31" s="123"/>
      <c r="K31" s="123">
        <f>SUM(M31:O31)</f>
        <v>22441</v>
      </c>
      <c r="L31" s="123"/>
      <c r="M31" s="123">
        <v>3883</v>
      </c>
      <c r="N31" s="123"/>
      <c r="O31" s="123">
        <v>18558</v>
      </c>
      <c r="P31" s="123"/>
      <c r="Q31" s="123">
        <v>65627</v>
      </c>
      <c r="R31" s="122"/>
    </row>
    <row r="32" spans="1:18" s="121" customFormat="1" ht="19.5" customHeight="1">
      <c r="A32" s="124"/>
      <c r="B32" s="586" t="s">
        <v>157</v>
      </c>
      <c r="C32" s="123">
        <f>SUM(E32:G32)</f>
        <v>22754</v>
      </c>
      <c r="D32" s="123"/>
      <c r="E32" s="123">
        <v>3818</v>
      </c>
      <c r="F32" s="123"/>
      <c r="G32" s="123">
        <v>18936</v>
      </c>
      <c r="H32" s="123"/>
      <c r="I32" s="123">
        <v>69310</v>
      </c>
      <c r="J32" s="123"/>
      <c r="K32" s="123">
        <f>SUM(M32:O32)</f>
        <v>22700</v>
      </c>
      <c r="L32" s="123"/>
      <c r="M32" s="123">
        <v>3819</v>
      </c>
      <c r="N32" s="123"/>
      <c r="O32" s="123">
        <v>18881</v>
      </c>
      <c r="P32" s="123"/>
      <c r="Q32" s="123">
        <v>68953</v>
      </c>
      <c r="R32" s="122"/>
    </row>
    <row r="33" spans="1:18" s="121" customFormat="1" ht="19.5" customHeight="1">
      <c r="A33" s="126"/>
      <c r="B33" s="586" t="s">
        <v>621</v>
      </c>
      <c r="C33" s="121">
        <f>SUM(C28:C32)</f>
        <v>109305</v>
      </c>
      <c r="E33" s="121">
        <f>SUM(E28:E32)</f>
        <v>19750</v>
      </c>
      <c r="G33" s="121">
        <f>SUM(G28:G32)</f>
        <v>89555</v>
      </c>
      <c r="I33" s="121">
        <f>SUM(I28:I32)</f>
        <v>321938</v>
      </c>
      <c r="K33" s="121">
        <f>SUM(K28:K32)</f>
        <v>108877</v>
      </c>
      <c r="M33" s="121">
        <f>SUM(M28:M32)</f>
        <v>20158</v>
      </c>
      <c r="O33" s="121">
        <f>SUM(O28:O32)</f>
        <v>88719</v>
      </c>
      <c r="Q33" s="121">
        <f>SUM(Q28:Q32)</f>
        <v>318467</v>
      </c>
      <c r="R33" s="122"/>
    </row>
    <row r="34" spans="1:18" ht="9.75" customHeight="1">
      <c r="A34" s="5"/>
      <c r="B34" s="5"/>
      <c r="C34" s="5"/>
      <c r="D34" s="5"/>
      <c r="E34" s="5"/>
      <c r="F34" s="5"/>
      <c r="G34" s="5"/>
      <c r="H34" s="5"/>
      <c r="I34" s="5"/>
      <c r="J34" s="5"/>
      <c r="K34" s="5"/>
      <c r="L34" s="5"/>
      <c r="M34" s="5"/>
      <c r="N34" s="5"/>
      <c r="O34" s="5"/>
      <c r="P34" s="5"/>
      <c r="Q34" s="5"/>
      <c r="R34" s="5"/>
    </row>
    <row r="35" spans="1:18" ht="19.5" customHeight="1">
      <c r="A35" s="16"/>
      <c r="B35" s="16"/>
      <c r="C35" s="16"/>
      <c r="D35" s="16"/>
      <c r="E35" s="16"/>
      <c r="F35" s="16"/>
      <c r="G35" s="16"/>
      <c r="H35" s="16"/>
      <c r="I35" s="16"/>
      <c r="J35" s="16"/>
      <c r="K35" s="16"/>
      <c r="L35" s="16"/>
      <c r="M35" s="16"/>
      <c r="N35" s="16"/>
      <c r="O35" s="16"/>
      <c r="P35" s="16"/>
      <c r="Q35" s="16"/>
      <c r="R35" s="9"/>
    </row>
    <row r="36" spans="1:18" ht="19.5" customHeight="1">
      <c r="A36" s="16"/>
      <c r="B36" s="16"/>
      <c r="C36" s="16"/>
      <c r="D36" s="16"/>
      <c r="E36" s="16"/>
      <c r="F36" s="16"/>
      <c r="G36" s="16"/>
      <c r="H36" s="16"/>
      <c r="I36" s="16"/>
      <c r="J36" s="16"/>
      <c r="K36" s="16"/>
      <c r="L36" s="16"/>
      <c r="M36" s="16"/>
      <c r="N36" s="16"/>
      <c r="O36" s="16"/>
      <c r="P36" s="16"/>
      <c r="Q36" s="16"/>
      <c r="R36" s="9"/>
    </row>
    <row r="37" spans="1:18" ht="21.75" customHeight="1">
      <c r="A37" s="114" t="s">
        <v>622</v>
      </c>
      <c r="B37" s="127" t="s">
        <v>623</v>
      </c>
      <c r="C37" s="16"/>
      <c r="D37" s="16"/>
      <c r="E37" s="16"/>
      <c r="F37" s="16"/>
      <c r="G37" s="16"/>
      <c r="H37" s="16"/>
      <c r="I37" s="16"/>
      <c r="J37" s="16"/>
      <c r="K37" s="16"/>
      <c r="L37" s="16"/>
      <c r="M37" s="16"/>
      <c r="N37" s="16"/>
      <c r="O37" s="16"/>
      <c r="P37" s="16"/>
      <c r="Q37" s="16"/>
      <c r="R37" s="9"/>
    </row>
    <row r="38" spans="1:18" ht="21.75" customHeight="1">
      <c r="A38" s="116" t="s">
        <v>22</v>
      </c>
      <c r="B38" s="128" t="s">
        <v>624</v>
      </c>
      <c r="C38" s="16"/>
      <c r="D38" s="16"/>
      <c r="E38" s="16"/>
      <c r="F38" s="16"/>
      <c r="G38" s="16"/>
      <c r="H38" s="16"/>
      <c r="I38" s="16"/>
      <c r="J38" s="16"/>
      <c r="K38" s="16"/>
      <c r="L38" s="16"/>
      <c r="M38" s="16"/>
      <c r="N38" s="16"/>
      <c r="O38" s="16"/>
      <c r="P38" s="16"/>
      <c r="Q38" s="16"/>
      <c r="R38" s="9"/>
    </row>
    <row r="39" spans="1:18" ht="19.5" customHeight="1">
      <c r="A39" s="107"/>
      <c r="B39" s="7"/>
      <c r="R39" s="104" t="s">
        <v>611</v>
      </c>
    </row>
    <row r="40" spans="1:18" ht="19.5" customHeight="1">
      <c r="A40" s="1"/>
      <c r="B40" s="1"/>
      <c r="C40" s="890" t="s">
        <v>612</v>
      </c>
      <c r="D40" s="891"/>
      <c r="E40" s="891"/>
      <c r="F40" s="891"/>
      <c r="G40" s="891"/>
      <c r="H40" s="891"/>
      <c r="I40" s="891"/>
      <c r="J40" s="892"/>
      <c r="K40" s="893" t="s">
        <v>613</v>
      </c>
      <c r="L40" s="894"/>
      <c r="M40" s="894"/>
      <c r="N40" s="894"/>
      <c r="O40" s="894"/>
      <c r="P40" s="894"/>
      <c r="Q40" s="894"/>
      <c r="R40" s="894"/>
    </row>
    <row r="41" spans="1:18" ht="19.5" customHeight="1">
      <c r="A41" s="895" t="s">
        <v>614</v>
      </c>
      <c r="B41" s="896"/>
      <c r="C41" s="893" t="s">
        <v>615</v>
      </c>
      <c r="D41" s="894"/>
      <c r="E41" s="894"/>
      <c r="F41" s="894"/>
      <c r="G41" s="894"/>
      <c r="H41" s="894"/>
      <c r="I41" s="876" t="s">
        <v>218</v>
      </c>
      <c r="J41" s="877"/>
      <c r="K41" s="893" t="s">
        <v>615</v>
      </c>
      <c r="L41" s="894"/>
      <c r="M41" s="894"/>
      <c r="N41" s="894"/>
      <c r="O41" s="894"/>
      <c r="P41" s="894"/>
      <c r="Q41" s="876" t="s">
        <v>218</v>
      </c>
      <c r="R41" s="882"/>
    </row>
    <row r="42" spans="1:18" ht="19.5" customHeight="1">
      <c r="A42" s="896" t="s">
        <v>34</v>
      </c>
      <c r="B42" s="896"/>
      <c r="C42" s="885" t="s">
        <v>29</v>
      </c>
      <c r="D42" s="886"/>
      <c r="E42" s="887" t="s">
        <v>616</v>
      </c>
      <c r="F42" s="888"/>
      <c r="G42" s="887" t="s">
        <v>617</v>
      </c>
      <c r="H42" s="888"/>
      <c r="I42" s="878" t="s">
        <v>220</v>
      </c>
      <c r="J42" s="879"/>
      <c r="K42" s="885" t="s">
        <v>29</v>
      </c>
      <c r="L42" s="886"/>
      <c r="M42" s="887" t="s">
        <v>616</v>
      </c>
      <c r="N42" s="888"/>
      <c r="O42" s="887" t="s">
        <v>617</v>
      </c>
      <c r="P42" s="889"/>
      <c r="Q42" s="878" t="s">
        <v>220</v>
      </c>
      <c r="R42" s="883"/>
    </row>
    <row r="43" spans="3:18" s="120" customFormat="1" ht="19.5" customHeight="1">
      <c r="C43" s="897" t="s">
        <v>35</v>
      </c>
      <c r="D43" s="898"/>
      <c r="E43" s="880" t="s">
        <v>618</v>
      </c>
      <c r="F43" s="884"/>
      <c r="G43" s="880" t="s">
        <v>619</v>
      </c>
      <c r="H43" s="884"/>
      <c r="I43" s="880" t="s">
        <v>219</v>
      </c>
      <c r="J43" s="881"/>
      <c r="K43" s="899" t="s">
        <v>35</v>
      </c>
      <c r="L43" s="900"/>
      <c r="M43" s="880" t="s">
        <v>618</v>
      </c>
      <c r="N43" s="884"/>
      <c r="O43" s="880" t="s">
        <v>619</v>
      </c>
      <c r="P43" s="884"/>
      <c r="Q43" s="880" t="s">
        <v>219</v>
      </c>
      <c r="R43" s="884"/>
    </row>
    <row r="44" spans="1:18" ht="19.5" customHeight="1">
      <c r="A44" s="894">
        <v>1</v>
      </c>
      <c r="B44" s="894"/>
      <c r="C44" s="901">
        <v>2</v>
      </c>
      <c r="D44" s="894"/>
      <c r="E44" s="901">
        <v>3</v>
      </c>
      <c r="F44" s="894"/>
      <c r="G44" s="901">
        <v>4</v>
      </c>
      <c r="H44" s="894"/>
      <c r="I44" s="901">
        <v>5</v>
      </c>
      <c r="J44" s="894"/>
      <c r="K44" s="901">
        <v>6</v>
      </c>
      <c r="L44" s="894"/>
      <c r="M44" s="901">
        <v>7</v>
      </c>
      <c r="N44" s="894"/>
      <c r="O44" s="901">
        <v>8</v>
      </c>
      <c r="P44" s="894"/>
      <c r="Q44" s="901">
        <v>9</v>
      </c>
      <c r="R44" s="894"/>
    </row>
    <row r="45" spans="1:2" ht="9.75" customHeight="1">
      <c r="A45" s="2"/>
      <c r="B45" s="2"/>
    </row>
    <row r="46" spans="1:18" s="121" customFormat="1" ht="19.5" customHeight="1">
      <c r="A46" s="10">
        <v>2000</v>
      </c>
      <c r="B46" s="122"/>
      <c r="C46" s="121">
        <v>2860</v>
      </c>
      <c r="E46" s="121">
        <v>2248</v>
      </c>
      <c r="G46" s="121">
        <v>612</v>
      </c>
      <c r="I46" s="121">
        <v>3907</v>
      </c>
      <c r="K46" s="121">
        <v>3991</v>
      </c>
      <c r="M46" s="121">
        <v>2622</v>
      </c>
      <c r="O46" s="121">
        <v>1369</v>
      </c>
      <c r="Q46" s="121">
        <v>8748</v>
      </c>
      <c r="R46" s="122"/>
    </row>
    <row r="47" spans="1:2" ht="9.75" customHeight="1">
      <c r="A47" s="2"/>
      <c r="B47" s="2"/>
    </row>
    <row r="48" spans="1:18" s="121" customFormat="1" ht="19.5" customHeight="1">
      <c r="A48" s="10">
        <v>2000</v>
      </c>
      <c r="B48" s="586" t="s">
        <v>157</v>
      </c>
      <c r="C48" s="123">
        <v>119</v>
      </c>
      <c r="D48" s="123"/>
      <c r="E48" s="123">
        <v>77</v>
      </c>
      <c r="F48" s="123"/>
      <c r="G48" s="123">
        <v>42</v>
      </c>
      <c r="H48" s="123"/>
      <c r="I48" s="123">
        <v>897</v>
      </c>
      <c r="J48" s="123"/>
      <c r="K48" s="123">
        <v>259</v>
      </c>
      <c r="L48" s="123"/>
      <c r="M48" s="123">
        <v>140</v>
      </c>
      <c r="N48" s="123"/>
      <c r="O48" s="123">
        <v>119</v>
      </c>
      <c r="P48" s="123"/>
      <c r="Q48" s="123">
        <v>1865</v>
      </c>
      <c r="R48" s="187"/>
    </row>
    <row r="49" spans="1:18" s="121" customFormat="1" ht="19.5" customHeight="1">
      <c r="A49" s="124"/>
      <c r="B49" s="586" t="s">
        <v>158</v>
      </c>
      <c r="C49" s="123">
        <v>269</v>
      </c>
      <c r="D49" s="123"/>
      <c r="E49" s="123">
        <v>243</v>
      </c>
      <c r="F49" s="123"/>
      <c r="G49" s="123">
        <v>26</v>
      </c>
      <c r="H49" s="123"/>
      <c r="I49" s="123">
        <v>664</v>
      </c>
      <c r="J49" s="123"/>
      <c r="K49" s="123">
        <v>386</v>
      </c>
      <c r="L49" s="123"/>
      <c r="M49" s="123">
        <v>266</v>
      </c>
      <c r="N49" s="123"/>
      <c r="O49" s="123">
        <v>120</v>
      </c>
      <c r="P49" s="123"/>
      <c r="Q49" s="123">
        <v>1411</v>
      </c>
      <c r="R49" s="187"/>
    </row>
    <row r="50" spans="1:18" s="121" customFormat="1" ht="19.5" customHeight="1">
      <c r="A50" s="124"/>
      <c r="B50" s="587" t="s">
        <v>159</v>
      </c>
      <c r="C50" s="123">
        <v>457</v>
      </c>
      <c r="D50" s="123"/>
      <c r="E50" s="123">
        <v>378</v>
      </c>
      <c r="F50" s="123"/>
      <c r="G50" s="123">
        <v>79</v>
      </c>
      <c r="H50" s="123"/>
      <c r="I50" s="123">
        <v>359</v>
      </c>
      <c r="J50" s="123"/>
      <c r="K50" s="123">
        <v>680</v>
      </c>
      <c r="L50" s="123"/>
      <c r="M50" s="123">
        <v>446</v>
      </c>
      <c r="N50" s="123"/>
      <c r="O50" s="123">
        <v>234</v>
      </c>
      <c r="P50" s="123"/>
      <c r="Q50" s="123">
        <v>742</v>
      </c>
      <c r="R50" s="187"/>
    </row>
    <row r="51" spans="1:18" s="121" customFormat="1" ht="19.5" customHeight="1">
      <c r="A51" s="124"/>
      <c r="B51" s="587" t="s">
        <v>160</v>
      </c>
      <c r="C51" s="123">
        <v>347</v>
      </c>
      <c r="D51" s="123"/>
      <c r="E51" s="123">
        <v>282</v>
      </c>
      <c r="F51" s="123"/>
      <c r="G51" s="123">
        <v>65</v>
      </c>
      <c r="H51" s="123"/>
      <c r="I51" s="123">
        <v>259</v>
      </c>
      <c r="J51" s="123"/>
      <c r="K51" s="123">
        <v>494</v>
      </c>
      <c r="L51" s="123"/>
      <c r="M51" s="123">
        <v>331</v>
      </c>
      <c r="N51" s="123"/>
      <c r="O51" s="123">
        <v>163</v>
      </c>
      <c r="P51" s="123"/>
      <c r="Q51" s="123">
        <v>529</v>
      </c>
      <c r="R51" s="187"/>
    </row>
    <row r="52" spans="1:18" s="121" customFormat="1" ht="19.5" customHeight="1">
      <c r="A52" s="124"/>
      <c r="B52" s="587" t="s">
        <v>161</v>
      </c>
      <c r="C52" s="123">
        <v>279</v>
      </c>
      <c r="D52" s="123"/>
      <c r="E52" s="123">
        <v>226</v>
      </c>
      <c r="F52" s="123"/>
      <c r="G52" s="123">
        <v>53</v>
      </c>
      <c r="H52" s="123"/>
      <c r="I52" s="123">
        <v>232</v>
      </c>
      <c r="J52" s="123"/>
      <c r="K52" s="123">
        <v>386</v>
      </c>
      <c r="L52" s="123"/>
      <c r="M52" s="123">
        <v>245</v>
      </c>
      <c r="N52" s="123"/>
      <c r="O52" s="123">
        <v>141</v>
      </c>
      <c r="P52" s="123"/>
      <c r="Q52" s="123">
        <v>552</v>
      </c>
      <c r="R52" s="187"/>
    </row>
    <row r="53" spans="1:18" s="121" customFormat="1" ht="19.5" customHeight="1">
      <c r="A53" s="124"/>
      <c r="B53" s="587" t="s">
        <v>162</v>
      </c>
      <c r="C53" s="123">
        <v>501</v>
      </c>
      <c r="D53" s="123"/>
      <c r="E53" s="123">
        <v>326</v>
      </c>
      <c r="F53" s="123"/>
      <c r="G53" s="123">
        <v>175</v>
      </c>
      <c r="H53" s="123"/>
      <c r="I53" s="123">
        <v>293</v>
      </c>
      <c r="J53" s="123"/>
      <c r="K53" s="123">
        <v>580</v>
      </c>
      <c r="L53" s="123"/>
      <c r="M53" s="123">
        <v>344</v>
      </c>
      <c r="N53" s="123"/>
      <c r="O53" s="123">
        <v>236</v>
      </c>
      <c r="P53" s="123"/>
      <c r="Q53" s="123">
        <v>675</v>
      </c>
      <c r="R53" s="187"/>
    </row>
    <row r="54" spans="1:18" s="121" customFormat="1" ht="19.5" customHeight="1">
      <c r="A54" s="124"/>
      <c r="B54" s="587" t="s">
        <v>163</v>
      </c>
      <c r="C54" s="123">
        <v>360</v>
      </c>
      <c r="D54" s="123"/>
      <c r="E54" s="123">
        <v>314</v>
      </c>
      <c r="F54" s="123"/>
      <c r="G54" s="123">
        <v>46</v>
      </c>
      <c r="H54" s="123"/>
      <c r="I54" s="123">
        <v>223</v>
      </c>
      <c r="J54" s="123"/>
      <c r="K54" s="123">
        <v>444</v>
      </c>
      <c r="L54" s="123"/>
      <c r="M54" s="123">
        <v>340</v>
      </c>
      <c r="N54" s="123"/>
      <c r="O54" s="123">
        <v>104</v>
      </c>
      <c r="P54" s="123"/>
      <c r="Q54" s="123">
        <v>530</v>
      </c>
      <c r="R54" s="187"/>
    </row>
    <row r="55" spans="1:18" s="121" customFormat="1" ht="19.5" customHeight="1">
      <c r="A55" s="124"/>
      <c r="B55" s="587" t="s">
        <v>164</v>
      </c>
      <c r="C55" s="123">
        <v>373</v>
      </c>
      <c r="D55" s="123"/>
      <c r="E55" s="123">
        <v>306</v>
      </c>
      <c r="F55" s="123"/>
      <c r="G55" s="123">
        <v>67</v>
      </c>
      <c r="H55" s="123"/>
      <c r="I55" s="123">
        <v>280</v>
      </c>
      <c r="J55" s="123"/>
      <c r="K55" s="123">
        <v>502</v>
      </c>
      <c r="L55" s="123"/>
      <c r="M55" s="123">
        <v>366</v>
      </c>
      <c r="N55" s="123"/>
      <c r="O55" s="123">
        <v>136</v>
      </c>
      <c r="P55" s="123"/>
      <c r="Q55" s="123">
        <v>612</v>
      </c>
      <c r="R55" s="187"/>
    </row>
    <row r="56" spans="1:2" ht="9.75" customHeight="1">
      <c r="A56" s="2"/>
      <c r="B56" s="2"/>
    </row>
    <row r="57" spans="1:18" s="121" customFormat="1" ht="19.5" customHeight="1">
      <c r="A57" s="10">
        <v>2001</v>
      </c>
      <c r="B57" s="585" t="s">
        <v>153</v>
      </c>
      <c r="C57" s="123">
        <v>523</v>
      </c>
      <c r="D57" s="123"/>
      <c r="E57" s="123">
        <v>504</v>
      </c>
      <c r="F57" s="123"/>
      <c r="G57" s="123">
        <v>19</v>
      </c>
      <c r="H57" s="123"/>
      <c r="I57" s="123">
        <v>297</v>
      </c>
      <c r="J57" s="123"/>
      <c r="K57" s="123">
        <v>682</v>
      </c>
      <c r="L57" s="123"/>
      <c r="M57" s="123">
        <v>575</v>
      </c>
      <c r="N57" s="123"/>
      <c r="O57" s="123">
        <v>107</v>
      </c>
      <c r="P57" s="123"/>
      <c r="Q57" s="123">
        <v>618</v>
      </c>
      <c r="R57" s="122"/>
    </row>
    <row r="58" spans="1:18" s="121" customFormat="1" ht="19.5" customHeight="1">
      <c r="A58" s="124"/>
      <c r="B58" s="586" t="s">
        <v>154</v>
      </c>
      <c r="C58" s="123">
        <f>SUM(E58:G58)</f>
        <v>237</v>
      </c>
      <c r="D58" s="123"/>
      <c r="E58" s="123">
        <v>203</v>
      </c>
      <c r="F58" s="123"/>
      <c r="G58" s="123">
        <v>34</v>
      </c>
      <c r="H58" s="123"/>
      <c r="I58" s="123">
        <v>267</v>
      </c>
      <c r="J58" s="123"/>
      <c r="K58" s="123">
        <f>SUM(M58:O58)</f>
        <v>358</v>
      </c>
      <c r="L58" s="123"/>
      <c r="M58" s="123">
        <v>257</v>
      </c>
      <c r="N58" s="123"/>
      <c r="O58" s="123">
        <v>101</v>
      </c>
      <c r="P58" s="123"/>
      <c r="Q58" s="123">
        <v>620</v>
      </c>
      <c r="R58" s="122"/>
    </row>
    <row r="59" spans="1:18" s="121" customFormat="1" ht="19.5" customHeight="1">
      <c r="A59" s="124"/>
      <c r="B59" s="586" t="s">
        <v>155</v>
      </c>
      <c r="C59" s="123">
        <f>SUM(E59:G59)</f>
        <v>494</v>
      </c>
      <c r="D59" s="123"/>
      <c r="E59" s="123">
        <v>432</v>
      </c>
      <c r="F59" s="123"/>
      <c r="G59" s="123">
        <v>62</v>
      </c>
      <c r="H59" s="123"/>
      <c r="I59" s="123">
        <v>326</v>
      </c>
      <c r="J59" s="123"/>
      <c r="K59" s="123">
        <f>SUM(M59:O59)</f>
        <v>610</v>
      </c>
      <c r="L59" s="123"/>
      <c r="M59" s="123">
        <v>470</v>
      </c>
      <c r="N59" s="123"/>
      <c r="O59" s="123">
        <v>140</v>
      </c>
      <c r="P59" s="123"/>
      <c r="Q59" s="123">
        <v>719</v>
      </c>
      <c r="R59" s="122"/>
    </row>
    <row r="60" spans="1:18" s="121" customFormat="1" ht="19.5" customHeight="1">
      <c r="A60" s="124"/>
      <c r="B60" s="586" t="s">
        <v>156</v>
      </c>
      <c r="C60" s="123">
        <f>SUM(E60:G60)</f>
        <v>528</v>
      </c>
      <c r="D60" s="123"/>
      <c r="E60" s="123">
        <v>485</v>
      </c>
      <c r="F60" s="123"/>
      <c r="G60" s="123">
        <v>43</v>
      </c>
      <c r="H60" s="123"/>
      <c r="I60" s="123">
        <v>306</v>
      </c>
      <c r="J60" s="123"/>
      <c r="K60" s="123">
        <f>SUM(M60:O60)</f>
        <v>639</v>
      </c>
      <c r="L60" s="123"/>
      <c r="M60" s="123">
        <v>537</v>
      </c>
      <c r="N60" s="123"/>
      <c r="O60" s="123">
        <v>102</v>
      </c>
      <c r="P60" s="123"/>
      <c r="Q60" s="123">
        <v>899</v>
      </c>
      <c r="R60" s="122"/>
    </row>
    <row r="61" spans="1:18" s="121" customFormat="1" ht="19.5" customHeight="1">
      <c r="A61" s="124"/>
      <c r="B61" s="586" t="s">
        <v>157</v>
      </c>
      <c r="C61" s="123">
        <f>SUM(E61:G61)</f>
        <v>532</v>
      </c>
      <c r="D61" s="123"/>
      <c r="E61" s="123">
        <v>506</v>
      </c>
      <c r="F61" s="123"/>
      <c r="G61" s="123">
        <v>26</v>
      </c>
      <c r="H61" s="123"/>
      <c r="I61" s="123">
        <v>310</v>
      </c>
      <c r="J61" s="123"/>
      <c r="K61" s="123">
        <f>SUM(M61:O61)</f>
        <v>568</v>
      </c>
      <c r="L61" s="123"/>
      <c r="M61" s="123">
        <v>501</v>
      </c>
      <c r="N61" s="123"/>
      <c r="O61" s="123">
        <v>67</v>
      </c>
      <c r="P61" s="123"/>
      <c r="Q61" s="123">
        <v>581</v>
      </c>
      <c r="R61" s="122"/>
    </row>
    <row r="62" spans="1:18" s="121" customFormat="1" ht="19.5" customHeight="1">
      <c r="A62" s="126"/>
      <c r="B62" s="586" t="s">
        <v>621</v>
      </c>
      <c r="C62" s="121">
        <f>SUM(C57:C61)</f>
        <v>2314</v>
      </c>
      <c r="E62" s="121">
        <f>SUM(E57:E61)</f>
        <v>2130</v>
      </c>
      <c r="G62" s="121">
        <f>SUM(G57:G61)</f>
        <v>184</v>
      </c>
      <c r="I62" s="121">
        <f>SUM(I57:I61)</f>
        <v>1506</v>
      </c>
      <c r="K62" s="121">
        <f>SUM(K57:K61)</f>
        <v>2857</v>
      </c>
      <c r="M62" s="121">
        <f>SUM(M57:M61)</f>
        <v>2340</v>
      </c>
      <c r="O62" s="121">
        <f>SUM(O57:O61)</f>
        <v>517</v>
      </c>
      <c r="Q62" s="121">
        <f>SUM(Q57:Q61)</f>
        <v>3437</v>
      </c>
      <c r="R62" s="122"/>
    </row>
    <row r="63" spans="1:18" ht="14.25" customHeight="1">
      <c r="A63" s="5"/>
      <c r="B63" s="5"/>
      <c r="C63" s="5"/>
      <c r="D63" s="5"/>
      <c r="E63" s="5"/>
      <c r="F63" s="5"/>
      <c r="G63" s="5"/>
      <c r="H63" s="5"/>
      <c r="I63" s="5"/>
      <c r="J63" s="5"/>
      <c r="K63" s="5"/>
      <c r="L63" s="5"/>
      <c r="M63" s="5"/>
      <c r="N63" s="5"/>
      <c r="O63" s="5"/>
      <c r="P63" s="5"/>
      <c r="Q63" s="5"/>
      <c r="R63" s="5"/>
    </row>
  </sheetData>
  <mergeCells count="66">
    <mergeCell ref="Q44:R44"/>
    <mergeCell ref="I44:J44"/>
    <mergeCell ref="K44:L44"/>
    <mergeCell ref="M44:N44"/>
    <mergeCell ref="O44:P44"/>
    <mergeCell ref="O43:P43"/>
    <mergeCell ref="A44:B44"/>
    <mergeCell ref="C44:D44"/>
    <mergeCell ref="E44:F44"/>
    <mergeCell ref="G44:H44"/>
    <mergeCell ref="C43:D43"/>
    <mergeCell ref="E43:F43"/>
    <mergeCell ref="G43:H43"/>
    <mergeCell ref="K43:L43"/>
    <mergeCell ref="A42:B42"/>
    <mergeCell ref="C42:D42"/>
    <mergeCell ref="E42:F42"/>
    <mergeCell ref="G42:H42"/>
    <mergeCell ref="Q14:R14"/>
    <mergeCell ref="C40:J40"/>
    <mergeCell ref="K40:R40"/>
    <mergeCell ref="A41:B41"/>
    <mergeCell ref="C41:H41"/>
    <mergeCell ref="K41:P41"/>
    <mergeCell ref="I14:J14"/>
    <mergeCell ref="K14:L14"/>
    <mergeCell ref="M14:N14"/>
    <mergeCell ref="O14:P14"/>
    <mergeCell ref="A14:B14"/>
    <mergeCell ref="C14:D14"/>
    <mergeCell ref="E14:F14"/>
    <mergeCell ref="G14:H14"/>
    <mergeCell ref="Q12:R12"/>
    <mergeCell ref="C13:D13"/>
    <mergeCell ref="E13:F13"/>
    <mergeCell ref="G13:H13"/>
    <mergeCell ref="I13:J13"/>
    <mergeCell ref="K13:L13"/>
    <mergeCell ref="M13:N13"/>
    <mergeCell ref="O13:P13"/>
    <mergeCell ref="Q13:R13"/>
    <mergeCell ref="I12:J12"/>
    <mergeCell ref="K12:L12"/>
    <mergeCell ref="M12:N12"/>
    <mergeCell ref="O12:P12"/>
    <mergeCell ref="A12:B12"/>
    <mergeCell ref="C12:D12"/>
    <mergeCell ref="E12:F12"/>
    <mergeCell ref="G12:H12"/>
    <mergeCell ref="C10:J10"/>
    <mergeCell ref="K10:R10"/>
    <mergeCell ref="A11:B11"/>
    <mergeCell ref="C11:H11"/>
    <mergeCell ref="K11:P11"/>
    <mergeCell ref="Q11:R11"/>
    <mergeCell ref="I11:J11"/>
    <mergeCell ref="I41:J41"/>
    <mergeCell ref="I42:J42"/>
    <mergeCell ref="I43:J43"/>
    <mergeCell ref="Q41:R41"/>
    <mergeCell ref="Q42:R42"/>
    <mergeCell ref="Q43:R43"/>
    <mergeCell ref="K42:L42"/>
    <mergeCell ref="M42:N42"/>
    <mergeCell ref="O42:P42"/>
    <mergeCell ref="M43:N43"/>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N64"/>
  <sheetViews>
    <sheetView showGridLines="0" zoomScaleSheetLayoutView="50" workbookViewId="0" topLeftCell="A1">
      <selection activeCell="A4" sqref="A4"/>
    </sheetView>
  </sheetViews>
  <sheetFormatPr defaultColWidth="9.00390625" defaultRowHeight="16.5"/>
  <cols>
    <col min="1" max="1" width="5.25390625" style="144" customWidth="1"/>
    <col min="2" max="2" width="15.75390625" style="48" customWidth="1"/>
    <col min="3" max="3" width="10.625" style="48" customWidth="1"/>
    <col min="4" max="4" width="4.625" style="48" customWidth="1"/>
    <col min="5" max="5" width="10.625" style="48" customWidth="1"/>
    <col min="6" max="6" width="5.625" style="48" customWidth="1"/>
    <col min="7" max="7" width="10.625" style="48" customWidth="1"/>
    <col min="8" max="8" width="4.625" style="48" customWidth="1"/>
    <col min="9" max="9" width="10.625" style="48" customWidth="1"/>
    <col min="10" max="10" width="4.625" style="48" customWidth="1"/>
    <col min="11" max="11" width="10.625" style="48" customWidth="1"/>
    <col min="12" max="12" width="5.625" style="48" customWidth="1"/>
    <col min="13" max="13" width="9.25390625" style="48" customWidth="1"/>
    <col min="14" max="14" width="4.625" style="139" customWidth="1"/>
    <col min="15" max="16384" width="9.00390625" style="48" customWidth="1"/>
  </cols>
  <sheetData>
    <row r="1" spans="1:14" s="129" customFormat="1" ht="15.75">
      <c r="A1" s="77"/>
      <c r="B1" s="43"/>
      <c r="C1" s="43"/>
      <c r="D1" s="43"/>
      <c r="E1" s="43"/>
      <c r="F1" s="43"/>
      <c r="G1" s="43"/>
      <c r="H1" s="43"/>
      <c r="I1" s="43"/>
      <c r="J1" s="46"/>
      <c r="K1" s="46"/>
      <c r="L1" s="46"/>
      <c r="M1" s="46"/>
      <c r="N1" s="46"/>
    </row>
    <row r="2" spans="1:14" s="129" customFormat="1" ht="19.5">
      <c r="A2" s="130" t="s">
        <v>748</v>
      </c>
      <c r="B2" s="43"/>
      <c r="C2" s="43"/>
      <c r="D2" s="43"/>
      <c r="E2" s="43"/>
      <c r="F2" s="43"/>
      <c r="G2" s="43"/>
      <c r="H2" s="43"/>
      <c r="I2" s="43"/>
      <c r="K2" s="46"/>
      <c r="L2" s="46"/>
      <c r="M2" s="46"/>
      <c r="N2" s="131" t="s">
        <v>110</v>
      </c>
    </row>
    <row r="3" spans="1:14" s="129" customFormat="1" ht="15.75">
      <c r="A3" s="345" t="s">
        <v>747</v>
      </c>
      <c r="B3" s="50"/>
      <c r="C3" s="50"/>
      <c r="D3" s="50"/>
      <c r="E3" s="50"/>
      <c r="F3" s="50"/>
      <c r="G3" s="50"/>
      <c r="H3" s="50"/>
      <c r="I3" s="50"/>
      <c r="J3" s="350"/>
      <c r="K3" s="50"/>
      <c r="L3" s="50"/>
      <c r="M3" s="50"/>
      <c r="N3" s="588" t="s">
        <v>216</v>
      </c>
    </row>
    <row r="4" spans="1:14" s="129" customFormat="1" ht="15.75">
      <c r="A4" s="172"/>
      <c r="B4" s="46"/>
      <c r="C4" s="46"/>
      <c r="D4" s="46"/>
      <c r="E4" s="46"/>
      <c r="F4" s="46"/>
      <c r="G4" s="46"/>
      <c r="H4" s="46"/>
      <c r="I4" s="46"/>
      <c r="J4" s="46"/>
      <c r="K4" s="46"/>
      <c r="L4" s="46"/>
      <c r="M4" s="46"/>
      <c r="N4" s="46"/>
    </row>
    <row r="5" spans="1:14" s="129" customFormat="1" ht="16.5" customHeight="1">
      <c r="A5" s="77"/>
      <c r="B5" s="43"/>
      <c r="C5" s="43"/>
      <c r="D5" s="43"/>
      <c r="E5" s="43"/>
      <c r="F5" s="43"/>
      <c r="G5" s="43"/>
      <c r="H5" s="43"/>
      <c r="I5" s="43"/>
      <c r="J5" s="46"/>
      <c r="K5" s="46"/>
      <c r="L5" s="46"/>
      <c r="M5" s="46"/>
      <c r="N5" s="46"/>
    </row>
    <row r="6" spans="1:14" s="129" customFormat="1" ht="15.75">
      <c r="A6" s="77"/>
      <c r="B6" s="43"/>
      <c r="C6" s="43"/>
      <c r="D6" s="43"/>
      <c r="E6" s="43"/>
      <c r="F6" s="43"/>
      <c r="G6" s="43"/>
      <c r="H6" s="43"/>
      <c r="I6" s="43"/>
      <c r="J6" s="46"/>
      <c r="K6" s="46"/>
      <c r="L6" s="46"/>
      <c r="M6" s="46"/>
      <c r="N6" s="46"/>
    </row>
    <row r="7" spans="1:14" s="134" customFormat="1" ht="16.5" customHeight="1">
      <c r="A7" s="132" t="s">
        <v>111</v>
      </c>
      <c r="B7" s="133" t="s">
        <v>112</v>
      </c>
      <c r="N7" s="135"/>
    </row>
    <row r="8" spans="1:14" s="134" customFormat="1" ht="16.5" customHeight="1">
      <c r="A8" s="136" t="s">
        <v>104</v>
      </c>
      <c r="B8" s="137" t="s">
        <v>113</v>
      </c>
      <c r="N8" s="135"/>
    </row>
    <row r="9" spans="1:14" ht="16.5" customHeight="1">
      <c r="A9" s="140"/>
      <c r="B9" s="141"/>
      <c r="D9" s="87"/>
      <c r="E9" s="87"/>
      <c r="F9" s="87"/>
      <c r="G9" s="87"/>
      <c r="H9" s="87"/>
      <c r="N9" s="103" t="s">
        <v>114</v>
      </c>
    </row>
    <row r="10" spans="1:14" ht="16.5" customHeight="1">
      <c r="A10" s="902" t="s">
        <v>115</v>
      </c>
      <c r="B10" s="903"/>
      <c r="C10" s="908" t="s">
        <v>116</v>
      </c>
      <c r="D10" s="909"/>
      <c r="E10" s="909"/>
      <c r="F10" s="909"/>
      <c r="G10" s="909"/>
      <c r="H10" s="910"/>
      <c r="I10" s="908" t="s">
        <v>117</v>
      </c>
      <c r="J10" s="909"/>
      <c r="K10" s="909"/>
      <c r="L10" s="909"/>
      <c r="M10" s="909"/>
      <c r="N10" s="909"/>
    </row>
    <row r="11" spans="1:14" ht="16.5" customHeight="1">
      <c r="A11" s="904"/>
      <c r="B11" s="905"/>
      <c r="C11" s="911" t="s">
        <v>625</v>
      </c>
      <c r="D11" s="912"/>
      <c r="E11" s="913" t="s">
        <v>626</v>
      </c>
      <c r="F11" s="914"/>
      <c r="G11" s="914"/>
      <c r="H11" s="914"/>
      <c r="I11" s="911" t="s">
        <v>625</v>
      </c>
      <c r="J11" s="912"/>
      <c r="K11" s="913" t="s">
        <v>118</v>
      </c>
      <c r="L11" s="914"/>
      <c r="M11" s="914"/>
      <c r="N11" s="915"/>
    </row>
    <row r="12" spans="1:14" ht="16.5" customHeight="1">
      <c r="A12" s="904"/>
      <c r="B12" s="905"/>
      <c r="C12" s="912"/>
      <c r="D12" s="912"/>
      <c r="E12" s="916" t="s">
        <v>627</v>
      </c>
      <c r="F12" s="917"/>
      <c r="G12" s="916" t="s">
        <v>628</v>
      </c>
      <c r="H12" s="917"/>
      <c r="I12" s="912"/>
      <c r="J12" s="912"/>
      <c r="K12" s="916" t="s">
        <v>119</v>
      </c>
      <c r="L12" s="917"/>
      <c r="M12" s="916" t="s">
        <v>120</v>
      </c>
      <c r="N12" s="918"/>
    </row>
    <row r="13" spans="1:14" ht="16.5" customHeight="1">
      <c r="A13" s="906"/>
      <c r="B13" s="907"/>
      <c r="C13" s="912"/>
      <c r="D13" s="912"/>
      <c r="E13" s="919" t="s">
        <v>629</v>
      </c>
      <c r="F13" s="920"/>
      <c r="G13" s="919" t="s">
        <v>630</v>
      </c>
      <c r="H13" s="920"/>
      <c r="I13" s="912"/>
      <c r="J13" s="912"/>
      <c r="K13" s="919" t="s">
        <v>121</v>
      </c>
      <c r="L13" s="920"/>
      <c r="M13" s="919" t="s">
        <v>122</v>
      </c>
      <c r="N13" s="921"/>
    </row>
    <row r="14" spans="1:14" ht="16.5" customHeight="1">
      <c r="A14" s="928">
        <v>1</v>
      </c>
      <c r="B14" s="929"/>
      <c r="C14" s="915">
        <v>2</v>
      </c>
      <c r="D14" s="910"/>
      <c r="E14" s="915">
        <v>3</v>
      </c>
      <c r="F14" s="910"/>
      <c r="G14" s="915">
        <v>4</v>
      </c>
      <c r="H14" s="910"/>
      <c r="I14" s="915">
        <v>5</v>
      </c>
      <c r="J14" s="910"/>
      <c r="K14" s="915">
        <v>6</v>
      </c>
      <c r="L14" s="910"/>
      <c r="M14" s="915">
        <v>7</v>
      </c>
      <c r="N14" s="909"/>
    </row>
    <row r="15" spans="1:14" ht="7.5" customHeight="1">
      <c r="A15" s="142"/>
      <c r="B15" s="40"/>
      <c r="C15" s="68"/>
      <c r="D15" s="41"/>
      <c r="E15" s="68"/>
      <c r="F15" s="41"/>
      <c r="G15" s="68"/>
      <c r="H15" s="41"/>
      <c r="I15" s="68"/>
      <c r="J15" s="41"/>
      <c r="K15" s="68"/>
      <c r="L15" s="41"/>
      <c r="M15" s="68"/>
      <c r="N15" s="41"/>
    </row>
    <row r="16" spans="1:14" ht="16.5" customHeight="1">
      <c r="A16" s="140">
        <v>1999</v>
      </c>
      <c r="B16" s="87"/>
      <c r="C16" s="143">
        <v>33986</v>
      </c>
      <c r="D16" s="93"/>
      <c r="E16" s="143">
        <v>30054</v>
      </c>
      <c r="F16" s="93"/>
      <c r="G16" s="143">
        <v>3932</v>
      </c>
      <c r="H16" s="93"/>
      <c r="I16" s="143">
        <v>34001</v>
      </c>
      <c r="J16" s="93"/>
      <c r="K16" s="37">
        <v>30419</v>
      </c>
      <c r="L16" s="93"/>
      <c r="M16" s="37">
        <v>3582</v>
      </c>
      <c r="N16" s="93"/>
    </row>
    <row r="17" spans="1:14" ht="16.5" customHeight="1">
      <c r="A17" s="140">
        <v>2000</v>
      </c>
      <c r="B17" s="146"/>
      <c r="C17" s="147">
        <v>33520</v>
      </c>
      <c r="D17" s="68"/>
      <c r="E17" s="147">
        <v>28243</v>
      </c>
      <c r="F17" s="68"/>
      <c r="G17" s="147">
        <v>5277</v>
      </c>
      <c r="H17" s="68"/>
      <c r="I17" s="147">
        <v>33637</v>
      </c>
      <c r="J17" s="68"/>
      <c r="K17" s="147">
        <v>28870</v>
      </c>
      <c r="L17" s="68"/>
      <c r="M17" s="147">
        <v>4767</v>
      </c>
      <c r="N17" s="40"/>
    </row>
    <row r="18" spans="1:14" ht="7.5" customHeight="1">
      <c r="A18" s="142"/>
      <c r="B18" s="40"/>
      <c r="C18" s="68"/>
      <c r="D18" s="41"/>
      <c r="E18" s="68"/>
      <c r="F18" s="41"/>
      <c r="G18" s="68"/>
      <c r="H18" s="41"/>
      <c r="I18" s="68"/>
      <c r="J18" s="41"/>
      <c r="K18" s="68"/>
      <c r="L18" s="41"/>
      <c r="M18" s="68"/>
      <c r="N18" s="41"/>
    </row>
    <row r="19" spans="1:14" ht="16.5" customHeight="1">
      <c r="A19" s="148">
        <v>2000</v>
      </c>
      <c r="B19" s="92" t="s">
        <v>130</v>
      </c>
      <c r="C19" s="143">
        <v>2756</v>
      </c>
      <c r="D19" s="37"/>
      <c r="E19" s="143">
        <v>2510</v>
      </c>
      <c r="F19" s="37"/>
      <c r="G19" s="143">
        <v>246</v>
      </c>
      <c r="H19" s="37"/>
      <c r="I19" s="143">
        <v>2768</v>
      </c>
      <c r="J19" s="143"/>
      <c r="K19" s="143">
        <v>2553</v>
      </c>
      <c r="L19" s="143"/>
      <c r="M19" s="143">
        <v>215</v>
      </c>
      <c r="N19" s="145"/>
    </row>
    <row r="20" spans="1:14" ht="16.5" customHeight="1">
      <c r="A20" s="148"/>
      <c r="B20" s="92" t="s">
        <v>131</v>
      </c>
      <c r="C20" s="143">
        <v>2597</v>
      </c>
      <c r="D20" s="143"/>
      <c r="E20" s="143">
        <v>2313</v>
      </c>
      <c r="F20" s="143"/>
      <c r="G20" s="143">
        <v>284</v>
      </c>
      <c r="H20" s="143"/>
      <c r="I20" s="143">
        <v>2598</v>
      </c>
      <c r="J20" s="143"/>
      <c r="K20" s="143">
        <v>2344</v>
      </c>
      <c r="L20" s="143"/>
      <c r="M20" s="143">
        <v>254</v>
      </c>
      <c r="N20" s="145"/>
    </row>
    <row r="21" spans="1:14" ht="16.5" customHeight="1">
      <c r="A21" s="148"/>
      <c r="B21" s="92" t="s">
        <v>132</v>
      </c>
      <c r="C21" s="143">
        <v>2875</v>
      </c>
      <c r="D21" s="143"/>
      <c r="E21" s="143">
        <v>2362</v>
      </c>
      <c r="F21" s="143"/>
      <c r="G21" s="143">
        <v>513</v>
      </c>
      <c r="H21" s="143"/>
      <c r="I21" s="143">
        <v>2893</v>
      </c>
      <c r="J21" s="143"/>
      <c r="K21" s="143">
        <v>2415</v>
      </c>
      <c r="L21" s="143"/>
      <c r="M21" s="143">
        <v>478</v>
      </c>
      <c r="N21" s="145"/>
    </row>
    <row r="22" spans="1:14" ht="16.5" customHeight="1">
      <c r="A22" s="148"/>
      <c r="B22" s="92" t="s">
        <v>133</v>
      </c>
      <c r="C22" s="143">
        <v>2900</v>
      </c>
      <c r="D22" s="143"/>
      <c r="E22" s="143">
        <v>2312</v>
      </c>
      <c r="F22" s="143"/>
      <c r="G22" s="143">
        <v>588</v>
      </c>
      <c r="H22" s="143"/>
      <c r="I22" s="143">
        <v>2917</v>
      </c>
      <c r="J22" s="143"/>
      <c r="K22" s="143">
        <v>2376</v>
      </c>
      <c r="L22" s="143"/>
      <c r="M22" s="143">
        <v>541</v>
      </c>
      <c r="N22" s="145"/>
    </row>
    <row r="23" spans="1:14" ht="16.5" customHeight="1">
      <c r="A23" s="148"/>
      <c r="B23" s="92" t="s">
        <v>134</v>
      </c>
      <c r="C23" s="143">
        <v>2768</v>
      </c>
      <c r="D23" s="143"/>
      <c r="E23" s="143">
        <v>2153</v>
      </c>
      <c r="F23" s="143"/>
      <c r="G23" s="143">
        <v>615</v>
      </c>
      <c r="H23" s="143"/>
      <c r="I23" s="143">
        <v>2782</v>
      </c>
      <c r="J23" s="143"/>
      <c r="K23" s="143">
        <v>2226</v>
      </c>
      <c r="L23" s="143"/>
      <c r="M23" s="143">
        <v>556</v>
      </c>
      <c r="N23" s="145"/>
    </row>
    <row r="24" spans="1:14" ht="16.5" customHeight="1">
      <c r="A24" s="148"/>
      <c r="B24" s="92" t="s">
        <v>123</v>
      </c>
      <c r="C24" s="143">
        <v>2853</v>
      </c>
      <c r="D24" s="143"/>
      <c r="E24" s="143">
        <v>2230</v>
      </c>
      <c r="F24" s="143"/>
      <c r="G24" s="143">
        <v>623</v>
      </c>
      <c r="H24" s="143"/>
      <c r="I24" s="143">
        <v>2863</v>
      </c>
      <c r="J24" s="143"/>
      <c r="K24" s="143">
        <v>2312</v>
      </c>
      <c r="L24" s="143"/>
      <c r="M24" s="143">
        <v>551</v>
      </c>
      <c r="N24" s="145"/>
    </row>
    <row r="25" spans="1:14" ht="16.5" customHeight="1">
      <c r="A25" s="148"/>
      <c r="B25" s="92" t="s">
        <v>124</v>
      </c>
      <c r="C25" s="143">
        <v>2626</v>
      </c>
      <c r="D25" s="143"/>
      <c r="E25" s="143">
        <v>2053</v>
      </c>
      <c r="F25" s="143"/>
      <c r="G25" s="143">
        <v>573</v>
      </c>
      <c r="H25" s="143"/>
      <c r="I25" s="143">
        <v>2631</v>
      </c>
      <c r="J25" s="143"/>
      <c r="K25" s="143">
        <v>2130</v>
      </c>
      <c r="L25" s="143"/>
      <c r="M25" s="143">
        <v>501</v>
      </c>
      <c r="N25" s="145"/>
    </row>
    <row r="26" spans="1:14" ht="16.5" customHeight="1">
      <c r="A26" s="148"/>
      <c r="B26" s="92" t="s">
        <v>125</v>
      </c>
      <c r="C26" s="143">
        <v>2844</v>
      </c>
      <c r="D26" s="143"/>
      <c r="E26" s="143">
        <v>2243</v>
      </c>
      <c r="F26" s="143"/>
      <c r="G26" s="143">
        <v>601</v>
      </c>
      <c r="H26" s="143"/>
      <c r="I26" s="143">
        <v>2857</v>
      </c>
      <c r="J26" s="143"/>
      <c r="K26" s="143">
        <v>2310</v>
      </c>
      <c r="L26" s="143"/>
      <c r="M26" s="143">
        <v>547</v>
      </c>
      <c r="N26" s="145"/>
    </row>
    <row r="27" spans="1:14" ht="7.5" customHeight="1">
      <c r="A27" s="142"/>
      <c r="B27" s="40"/>
      <c r="C27" s="68"/>
      <c r="D27" s="41"/>
      <c r="E27" s="68"/>
      <c r="F27" s="41"/>
      <c r="G27" s="68"/>
      <c r="H27" s="41"/>
      <c r="I27" s="68"/>
      <c r="J27" s="41"/>
      <c r="K27" s="68"/>
      <c r="L27" s="41"/>
      <c r="M27" s="68"/>
      <c r="N27" s="41"/>
    </row>
    <row r="28" spans="1:14" ht="16.5" customHeight="1">
      <c r="A28" s="148">
        <v>2001</v>
      </c>
      <c r="B28" s="91" t="s">
        <v>126</v>
      </c>
      <c r="C28" s="143">
        <v>3131</v>
      </c>
      <c r="D28" s="143"/>
      <c r="E28" s="143">
        <v>2469</v>
      </c>
      <c r="F28" s="143"/>
      <c r="G28" s="143">
        <v>662</v>
      </c>
      <c r="H28" s="143"/>
      <c r="I28" s="143">
        <v>3157</v>
      </c>
      <c r="J28" s="143"/>
      <c r="K28" s="143">
        <v>2518</v>
      </c>
      <c r="L28" s="143"/>
      <c r="M28" s="143">
        <v>639</v>
      </c>
      <c r="N28" s="145"/>
    </row>
    <row r="29" spans="1:14" ht="16.5" customHeight="1">
      <c r="A29" s="148"/>
      <c r="B29" s="92" t="s">
        <v>127</v>
      </c>
      <c r="C29" s="143">
        <f>SUM(E29:G29)</f>
        <v>2566</v>
      </c>
      <c r="D29" s="37"/>
      <c r="E29" s="143">
        <f>1922+49</f>
        <v>1971</v>
      </c>
      <c r="F29" s="37"/>
      <c r="G29" s="143">
        <f>245+350</f>
        <v>595</v>
      </c>
      <c r="H29" s="37"/>
      <c r="I29" s="143">
        <f>SUM(K29:M29)</f>
        <v>2557</v>
      </c>
      <c r="J29" s="143"/>
      <c r="K29" s="143">
        <f>1929+57</f>
        <v>1986</v>
      </c>
      <c r="L29" s="143"/>
      <c r="M29" s="143">
        <f>223+348</f>
        <v>571</v>
      </c>
      <c r="N29" s="145"/>
    </row>
    <row r="30" spans="1:14" ht="16.5" customHeight="1">
      <c r="A30" s="148"/>
      <c r="B30" s="92" t="s">
        <v>128</v>
      </c>
      <c r="C30" s="143">
        <f>SUM(E30:G30)</f>
        <v>2863</v>
      </c>
      <c r="D30" s="37"/>
      <c r="E30" s="143">
        <f>2131+65</f>
        <v>2196</v>
      </c>
      <c r="F30" s="37"/>
      <c r="G30" s="143">
        <f>298+369</f>
        <v>667</v>
      </c>
      <c r="H30" s="37"/>
      <c r="I30" s="143">
        <f>SUM(K30:M30)</f>
        <v>2870</v>
      </c>
      <c r="J30" s="143"/>
      <c r="K30" s="143">
        <f>2161+78</f>
        <v>2239</v>
      </c>
      <c r="L30" s="143"/>
      <c r="M30" s="143">
        <f>275+356</f>
        <v>631</v>
      </c>
      <c r="N30" s="145"/>
    </row>
    <row r="31" spans="1:14" ht="16.5" customHeight="1">
      <c r="A31" s="148"/>
      <c r="B31" s="92" t="s">
        <v>129</v>
      </c>
      <c r="C31" s="143">
        <f>SUM(E31:G31)</f>
        <v>2954</v>
      </c>
      <c r="D31" s="37"/>
      <c r="E31" s="143">
        <f>2242+56</f>
        <v>2298</v>
      </c>
      <c r="F31" s="37"/>
      <c r="G31" s="143">
        <f>282+374</f>
        <v>656</v>
      </c>
      <c r="H31" s="37"/>
      <c r="I31" s="143">
        <f>SUM(K31:M31)</f>
        <v>2965</v>
      </c>
      <c r="J31" s="143"/>
      <c r="K31" s="143">
        <f>2271+68</f>
        <v>2339</v>
      </c>
      <c r="L31" s="143"/>
      <c r="M31" s="143">
        <f>260+366</f>
        <v>626</v>
      </c>
      <c r="N31" s="145"/>
    </row>
    <row r="32" spans="1:14" ht="16.5" customHeight="1">
      <c r="A32" s="148"/>
      <c r="B32" s="92" t="s">
        <v>130</v>
      </c>
      <c r="C32" s="143">
        <f>SUM(E32:G32)</f>
        <v>2856</v>
      </c>
      <c r="D32" s="37"/>
      <c r="E32" s="143">
        <f>2134+49</f>
        <v>2183</v>
      </c>
      <c r="F32" s="37"/>
      <c r="G32" s="143">
        <f>273+400</f>
        <v>673</v>
      </c>
      <c r="H32" s="37"/>
      <c r="I32" s="143">
        <f>SUM(K32:M32)</f>
        <v>2864</v>
      </c>
      <c r="J32" s="143"/>
      <c r="K32" s="143">
        <f>2169+63</f>
        <v>2232</v>
      </c>
      <c r="L32" s="143"/>
      <c r="M32" s="143">
        <f>241+391</f>
        <v>632</v>
      </c>
      <c r="N32" s="145"/>
    </row>
    <row r="33" spans="1:14" ht="16.5" customHeight="1">
      <c r="A33" s="142"/>
      <c r="B33" s="92" t="s">
        <v>135</v>
      </c>
      <c r="C33" s="143">
        <f>SUM(C28:C32)</f>
        <v>14370</v>
      </c>
      <c r="D33" s="143"/>
      <c r="E33" s="143">
        <f>SUM(E28:E32)</f>
        <v>11117</v>
      </c>
      <c r="F33" s="143"/>
      <c r="G33" s="143">
        <f>SUM(G28:G32)</f>
        <v>3253</v>
      </c>
      <c r="H33" s="143"/>
      <c r="I33" s="143">
        <f>SUM(I28:I32)</f>
        <v>14413</v>
      </c>
      <c r="J33" s="143"/>
      <c r="K33" s="143">
        <f>SUM(K28:K32)</f>
        <v>11314</v>
      </c>
      <c r="L33" s="143"/>
      <c r="M33" s="143">
        <f>SUM(M28:M32)</f>
        <v>3099</v>
      </c>
      <c r="N33" s="143"/>
    </row>
    <row r="34" spans="1:14" ht="8.25" customHeight="1">
      <c r="A34" s="149"/>
      <c r="B34" s="150"/>
      <c r="C34" s="151"/>
      <c r="D34" s="151"/>
      <c r="E34" s="151"/>
      <c r="F34" s="151"/>
      <c r="G34" s="151"/>
      <c r="H34" s="151"/>
      <c r="I34" s="151"/>
      <c r="J34" s="151"/>
      <c r="K34" s="151"/>
      <c r="L34" s="151"/>
      <c r="M34" s="151"/>
      <c r="N34" s="151"/>
    </row>
    <row r="35" spans="1:14" ht="16.5" customHeight="1">
      <c r="A35" s="142"/>
      <c r="B35" s="41"/>
      <c r="C35" s="145"/>
      <c r="D35" s="145"/>
      <c r="E35" s="145"/>
      <c r="F35" s="145"/>
      <c r="G35" s="145"/>
      <c r="H35" s="145"/>
      <c r="I35" s="145"/>
      <c r="J35" s="145"/>
      <c r="K35" s="145"/>
      <c r="L35" s="145"/>
      <c r="M35" s="145"/>
      <c r="N35" s="145"/>
    </row>
    <row r="36" spans="1:14" ht="16.5" customHeight="1">
      <c r="A36" s="142"/>
      <c r="B36" s="41"/>
      <c r="C36" s="143"/>
      <c r="D36" s="143"/>
      <c r="E36" s="143"/>
      <c r="F36" s="143"/>
      <c r="G36" s="143"/>
      <c r="H36" s="143"/>
      <c r="I36" s="143"/>
      <c r="J36" s="143"/>
      <c r="K36" s="143"/>
      <c r="L36" s="143"/>
      <c r="M36" s="143"/>
      <c r="N36" s="145"/>
    </row>
    <row r="37" spans="1:14" s="134" customFormat="1" ht="16.5" customHeight="1">
      <c r="A37" s="132" t="s">
        <v>136</v>
      </c>
      <c r="B37" s="133" t="s">
        <v>137</v>
      </c>
      <c r="C37" s="152"/>
      <c r="D37" s="152"/>
      <c r="E37" s="152"/>
      <c r="F37" s="152"/>
      <c r="G37" s="152"/>
      <c r="H37" s="152"/>
      <c r="I37" s="152"/>
      <c r="J37" s="152"/>
      <c r="K37" s="152"/>
      <c r="L37" s="152"/>
      <c r="M37" s="152"/>
      <c r="N37" s="153"/>
    </row>
    <row r="38" spans="1:14" s="134" customFormat="1" ht="16.5" customHeight="1">
      <c r="A38" s="136" t="s">
        <v>138</v>
      </c>
      <c r="B38" s="137" t="s">
        <v>139</v>
      </c>
      <c r="C38" s="152"/>
      <c r="D38" s="152"/>
      <c r="E38" s="152"/>
      <c r="F38" s="152"/>
      <c r="G38" s="152"/>
      <c r="H38" s="152"/>
      <c r="I38" s="152"/>
      <c r="J38" s="152"/>
      <c r="K38" s="152"/>
      <c r="L38" s="152"/>
      <c r="M38" s="152"/>
      <c r="N38" s="153"/>
    </row>
    <row r="39" spans="1:14" ht="16.5" customHeight="1">
      <c r="A39" s="140"/>
      <c r="B39" s="141"/>
      <c r="D39" s="87"/>
      <c r="E39" s="87"/>
      <c r="F39" s="87"/>
      <c r="G39" s="87"/>
      <c r="H39" s="87"/>
      <c r="N39" s="103" t="s">
        <v>114</v>
      </c>
    </row>
    <row r="40" spans="1:14" ht="16.5" customHeight="1">
      <c r="A40" s="902" t="s">
        <v>140</v>
      </c>
      <c r="B40" s="903"/>
      <c r="C40" s="908" t="s">
        <v>116</v>
      </c>
      <c r="D40" s="909"/>
      <c r="E40" s="909"/>
      <c r="F40" s="909"/>
      <c r="G40" s="909"/>
      <c r="H40" s="910"/>
      <c r="I40" s="908" t="s">
        <v>141</v>
      </c>
      <c r="J40" s="909"/>
      <c r="K40" s="909"/>
      <c r="L40" s="909"/>
      <c r="M40" s="909"/>
      <c r="N40" s="909"/>
    </row>
    <row r="41" spans="1:14" ht="16.5" customHeight="1">
      <c r="A41" s="904"/>
      <c r="B41" s="905"/>
      <c r="C41" s="922" t="s">
        <v>142</v>
      </c>
      <c r="D41" s="923"/>
      <c r="E41" s="923"/>
      <c r="F41" s="923"/>
      <c r="G41" s="923"/>
      <c r="H41" s="923"/>
      <c r="I41" s="922" t="s">
        <v>142</v>
      </c>
      <c r="J41" s="923"/>
      <c r="K41" s="923"/>
      <c r="L41" s="923"/>
      <c r="M41" s="923"/>
      <c r="N41" s="923"/>
    </row>
    <row r="42" spans="1:14" ht="16.5" customHeight="1">
      <c r="A42" s="906"/>
      <c r="B42" s="907"/>
      <c r="C42" s="924"/>
      <c r="D42" s="925"/>
      <c r="E42" s="925"/>
      <c r="F42" s="925"/>
      <c r="G42" s="925"/>
      <c r="H42" s="925"/>
      <c r="I42" s="924"/>
      <c r="J42" s="925"/>
      <c r="K42" s="925"/>
      <c r="L42" s="925"/>
      <c r="M42" s="925"/>
      <c r="N42" s="925"/>
    </row>
    <row r="43" spans="1:14" ht="16.5" customHeight="1">
      <c r="A43" s="928">
        <v>1</v>
      </c>
      <c r="B43" s="929"/>
      <c r="C43" s="915">
        <v>2</v>
      </c>
      <c r="D43" s="909"/>
      <c r="E43" s="909"/>
      <c r="F43" s="909"/>
      <c r="G43" s="909"/>
      <c r="H43" s="909"/>
      <c r="I43" s="915">
        <v>3</v>
      </c>
      <c r="J43" s="909"/>
      <c r="K43" s="909"/>
      <c r="L43" s="909"/>
      <c r="M43" s="909"/>
      <c r="N43" s="909"/>
    </row>
    <row r="44" spans="1:14" ht="7.5" customHeight="1">
      <c r="A44" s="142"/>
      <c r="B44" s="40"/>
      <c r="C44" s="926"/>
      <c r="D44" s="926"/>
      <c r="E44" s="926"/>
      <c r="F44" s="41"/>
      <c r="G44" s="68"/>
      <c r="H44" s="41"/>
      <c r="I44" s="927"/>
      <c r="J44" s="927"/>
      <c r="K44" s="927"/>
      <c r="L44" s="41"/>
      <c r="M44" s="68"/>
      <c r="N44" s="41"/>
    </row>
    <row r="45" spans="1:14" s="68" customFormat="1" ht="16.5" customHeight="1">
      <c r="A45" s="140">
        <v>1999</v>
      </c>
      <c r="B45" s="87"/>
      <c r="C45" s="926">
        <v>8248</v>
      </c>
      <c r="D45" s="926"/>
      <c r="E45" s="926"/>
      <c r="F45" s="87"/>
      <c r="G45" s="87"/>
      <c r="H45" s="87"/>
      <c r="I45" s="927">
        <v>8276</v>
      </c>
      <c r="J45" s="927"/>
      <c r="K45" s="927"/>
      <c r="L45" s="154"/>
      <c r="M45" s="154"/>
      <c r="N45" s="154"/>
    </row>
    <row r="46" spans="1:14" ht="16.5" customHeight="1">
      <c r="A46" s="140">
        <v>2000</v>
      </c>
      <c r="B46" s="92"/>
      <c r="C46" s="930">
        <v>8847</v>
      </c>
      <c r="D46" s="930"/>
      <c r="E46" s="930"/>
      <c r="F46" s="87"/>
      <c r="G46" s="87"/>
      <c r="H46" s="87"/>
      <c r="I46" s="931">
        <v>8844</v>
      </c>
      <c r="J46" s="931"/>
      <c r="K46" s="931"/>
      <c r="L46" s="154"/>
      <c r="M46" s="154"/>
      <c r="N46" s="154"/>
    </row>
    <row r="47" spans="1:14" ht="7.5" customHeight="1">
      <c r="A47" s="142"/>
      <c r="B47" s="40"/>
      <c r="C47" s="930"/>
      <c r="D47" s="930"/>
      <c r="E47" s="930"/>
      <c r="F47" s="41"/>
      <c r="G47" s="68"/>
      <c r="H47" s="41"/>
      <c r="I47" s="927"/>
      <c r="J47" s="927"/>
      <c r="K47" s="927"/>
      <c r="L47" s="41"/>
      <c r="M47" s="68"/>
      <c r="N47" s="41"/>
    </row>
    <row r="48" spans="1:14" ht="16.5" customHeight="1">
      <c r="A48" s="148">
        <v>2000</v>
      </c>
      <c r="B48" s="92" t="s">
        <v>130</v>
      </c>
      <c r="C48" s="930">
        <v>790</v>
      </c>
      <c r="D48" s="930"/>
      <c r="E48" s="930"/>
      <c r="F48" s="87"/>
      <c r="G48" s="87"/>
      <c r="H48" s="87"/>
      <c r="I48" s="927">
        <v>792</v>
      </c>
      <c r="J48" s="927"/>
      <c r="K48" s="927"/>
      <c r="L48" s="154"/>
      <c r="M48" s="154"/>
      <c r="N48" s="154"/>
    </row>
    <row r="49" spans="1:14" ht="16.5" customHeight="1">
      <c r="A49" s="148"/>
      <c r="B49" s="92" t="s">
        <v>131</v>
      </c>
      <c r="C49" s="930">
        <v>777</v>
      </c>
      <c r="D49" s="930"/>
      <c r="E49" s="930"/>
      <c r="F49" s="87"/>
      <c r="G49" s="87"/>
      <c r="H49" s="87"/>
      <c r="I49" s="931">
        <v>776</v>
      </c>
      <c r="J49" s="931"/>
      <c r="K49" s="931"/>
      <c r="L49" s="154"/>
      <c r="M49" s="154"/>
      <c r="N49" s="154"/>
    </row>
    <row r="50" spans="1:14" ht="16.5" customHeight="1">
      <c r="A50" s="148"/>
      <c r="B50" s="92" t="s">
        <v>132</v>
      </c>
      <c r="C50" s="930">
        <v>766</v>
      </c>
      <c r="D50" s="930"/>
      <c r="E50" s="930"/>
      <c r="F50" s="87"/>
      <c r="G50" s="87"/>
      <c r="H50" s="87"/>
      <c r="I50" s="931">
        <v>766</v>
      </c>
      <c r="J50" s="931"/>
      <c r="K50" s="931"/>
      <c r="L50" s="154"/>
      <c r="M50" s="154"/>
      <c r="N50" s="154"/>
    </row>
    <row r="51" spans="1:14" ht="16.5" customHeight="1">
      <c r="A51" s="148"/>
      <c r="B51" s="92" t="s">
        <v>133</v>
      </c>
      <c r="C51" s="930">
        <v>790</v>
      </c>
      <c r="D51" s="930"/>
      <c r="E51" s="930"/>
      <c r="F51" s="87"/>
      <c r="G51" s="87"/>
      <c r="H51" s="87"/>
      <c r="I51" s="931">
        <v>788</v>
      </c>
      <c r="J51" s="931"/>
      <c r="K51" s="931"/>
      <c r="L51" s="154"/>
      <c r="M51" s="154"/>
      <c r="N51" s="154"/>
    </row>
    <row r="52" spans="1:14" ht="16.5" customHeight="1">
      <c r="A52" s="148"/>
      <c r="B52" s="92" t="s">
        <v>134</v>
      </c>
      <c r="C52" s="930">
        <v>785</v>
      </c>
      <c r="D52" s="930"/>
      <c r="E52" s="930"/>
      <c r="F52" s="87"/>
      <c r="G52" s="87"/>
      <c r="H52" s="87"/>
      <c r="I52" s="930">
        <v>791</v>
      </c>
      <c r="J52" s="930"/>
      <c r="K52" s="930"/>
      <c r="L52" s="42"/>
      <c r="M52" s="154"/>
      <c r="N52" s="154"/>
    </row>
    <row r="53" spans="1:14" ht="16.5" customHeight="1">
      <c r="A53" s="148"/>
      <c r="B53" s="92" t="s">
        <v>123</v>
      </c>
      <c r="C53" s="930">
        <v>804</v>
      </c>
      <c r="D53" s="930"/>
      <c r="E53" s="930"/>
      <c r="F53" s="87"/>
      <c r="G53" s="87"/>
      <c r="H53" s="87"/>
      <c r="I53" s="930">
        <v>804</v>
      </c>
      <c r="J53" s="930"/>
      <c r="K53" s="930"/>
      <c r="L53" s="42"/>
      <c r="M53" s="154"/>
      <c r="N53" s="154"/>
    </row>
    <row r="54" spans="1:14" ht="16.5" customHeight="1">
      <c r="A54" s="148"/>
      <c r="B54" s="92" t="s">
        <v>124</v>
      </c>
      <c r="C54" s="930">
        <v>773</v>
      </c>
      <c r="D54" s="930"/>
      <c r="E54" s="930"/>
      <c r="F54" s="87"/>
      <c r="G54" s="87"/>
      <c r="H54" s="87"/>
      <c r="I54" s="930">
        <v>776</v>
      </c>
      <c r="J54" s="930"/>
      <c r="K54" s="930"/>
      <c r="L54" s="154"/>
      <c r="M54" s="154"/>
      <c r="N54" s="154"/>
    </row>
    <row r="55" spans="1:14" s="68" customFormat="1" ht="16.5" customHeight="1">
      <c r="A55" s="148"/>
      <c r="B55" s="92" t="s">
        <v>125</v>
      </c>
      <c r="C55" s="930">
        <v>792</v>
      </c>
      <c r="D55" s="930"/>
      <c r="E55" s="930"/>
      <c r="F55" s="87"/>
      <c r="G55" s="87"/>
      <c r="H55" s="87"/>
      <c r="I55" s="930">
        <v>793</v>
      </c>
      <c r="J55" s="930"/>
      <c r="K55" s="930"/>
      <c r="L55" s="154"/>
      <c r="M55" s="154"/>
      <c r="N55" s="154"/>
    </row>
    <row r="56" spans="1:14" ht="7.5" customHeight="1">
      <c r="A56" s="142"/>
      <c r="B56" s="40"/>
      <c r="C56" s="930"/>
      <c r="D56" s="930"/>
      <c r="E56" s="930"/>
      <c r="F56" s="41"/>
      <c r="G56" s="68"/>
      <c r="H56" s="41"/>
      <c r="I56" s="930"/>
      <c r="J56" s="930"/>
      <c r="K56" s="930"/>
      <c r="L56" s="41"/>
      <c r="M56" s="68"/>
      <c r="N56" s="41"/>
    </row>
    <row r="57" spans="1:14" ht="16.5" customHeight="1">
      <c r="A57" s="148">
        <v>2001</v>
      </c>
      <c r="B57" s="91" t="s">
        <v>126</v>
      </c>
      <c r="C57" s="930">
        <v>788</v>
      </c>
      <c r="D57" s="930"/>
      <c r="E57" s="930"/>
      <c r="F57" s="87"/>
      <c r="G57" s="87"/>
      <c r="H57" s="87"/>
      <c r="I57" s="927">
        <v>788</v>
      </c>
      <c r="J57" s="927"/>
      <c r="K57" s="927"/>
      <c r="L57" s="154"/>
      <c r="M57" s="154"/>
      <c r="N57" s="154"/>
    </row>
    <row r="58" spans="1:14" ht="16.5" customHeight="1">
      <c r="A58" s="148"/>
      <c r="B58" s="92" t="s">
        <v>127</v>
      </c>
      <c r="C58" s="930">
        <v>626</v>
      </c>
      <c r="D58" s="930"/>
      <c r="E58" s="930"/>
      <c r="F58" s="87"/>
      <c r="G58" s="87"/>
      <c r="H58" s="87"/>
      <c r="I58" s="927">
        <v>628</v>
      </c>
      <c r="J58" s="927"/>
      <c r="K58" s="927"/>
      <c r="L58" s="154"/>
      <c r="M58" s="154"/>
      <c r="N58" s="154"/>
    </row>
    <row r="59" spans="1:14" ht="16.5" customHeight="1">
      <c r="A59" s="148"/>
      <c r="B59" s="92" t="s">
        <v>128</v>
      </c>
      <c r="C59" s="930">
        <v>783</v>
      </c>
      <c r="D59" s="930"/>
      <c r="E59" s="930"/>
      <c r="F59" s="87"/>
      <c r="G59" s="87"/>
      <c r="H59" s="87"/>
      <c r="I59" s="927">
        <v>784</v>
      </c>
      <c r="J59" s="927"/>
      <c r="K59" s="927"/>
      <c r="L59" s="154"/>
      <c r="M59" s="154"/>
      <c r="N59" s="154"/>
    </row>
    <row r="60" spans="1:14" ht="16.5" customHeight="1">
      <c r="A60" s="148"/>
      <c r="B60" s="92" t="s">
        <v>129</v>
      </c>
      <c r="C60" s="930">
        <v>625</v>
      </c>
      <c r="D60" s="930"/>
      <c r="E60" s="930"/>
      <c r="F60" s="87"/>
      <c r="G60" s="87"/>
      <c r="H60" s="87"/>
      <c r="I60" s="927">
        <v>624</v>
      </c>
      <c r="J60" s="927"/>
      <c r="K60" s="927"/>
      <c r="L60" s="154"/>
      <c r="M60" s="154"/>
      <c r="N60" s="154"/>
    </row>
    <row r="61" spans="1:14" ht="16.5" customHeight="1">
      <c r="A61" s="148"/>
      <c r="B61" s="92" t="s">
        <v>130</v>
      </c>
      <c r="C61" s="930">
        <v>834</v>
      </c>
      <c r="D61" s="930"/>
      <c r="E61" s="930"/>
      <c r="F61" s="87"/>
      <c r="G61" s="87"/>
      <c r="H61" s="87"/>
      <c r="I61" s="927">
        <v>833</v>
      </c>
      <c r="J61" s="927"/>
      <c r="K61" s="927"/>
      <c r="L61" s="154"/>
      <c r="M61" s="154"/>
      <c r="N61" s="154"/>
    </row>
    <row r="62" spans="1:14" ht="16.5" customHeight="1">
      <c r="A62" s="142"/>
      <c r="B62" s="92" t="s">
        <v>135</v>
      </c>
      <c r="C62" s="930">
        <f>SUM(C57:E61)</f>
        <v>3656</v>
      </c>
      <c r="D62" s="930"/>
      <c r="E62" s="930"/>
      <c r="F62" s="87"/>
      <c r="G62" s="87"/>
      <c r="H62" s="87"/>
      <c r="I62" s="930">
        <f>SUM(I57:K61)</f>
        <v>3657</v>
      </c>
      <c r="J62" s="930"/>
      <c r="K62" s="930"/>
      <c r="L62" s="87"/>
      <c r="M62" s="87"/>
      <c r="N62" s="87"/>
    </row>
    <row r="63" spans="1:14" ht="8.25" customHeight="1">
      <c r="A63" s="149"/>
      <c r="B63" s="150"/>
      <c r="C63" s="932"/>
      <c r="D63" s="932"/>
      <c r="E63" s="932"/>
      <c r="F63" s="610"/>
      <c r="G63" s="610"/>
      <c r="H63" s="610"/>
      <c r="I63" s="933"/>
      <c r="J63" s="933"/>
      <c r="K63" s="933"/>
      <c r="L63" s="611"/>
      <c r="M63" s="611"/>
      <c r="N63" s="611"/>
    </row>
    <row r="64" spans="1:2" ht="6.75" customHeight="1">
      <c r="A64" s="138"/>
      <c r="B64" s="41"/>
    </row>
  </sheetData>
  <mergeCells count="70">
    <mergeCell ref="I47:K47"/>
    <mergeCell ref="I44:K44"/>
    <mergeCell ref="C44:E44"/>
    <mergeCell ref="C47:E47"/>
    <mergeCell ref="C46:E46"/>
    <mergeCell ref="I46:K46"/>
    <mergeCell ref="C63:E63"/>
    <mergeCell ref="I63:K63"/>
    <mergeCell ref="I56:K56"/>
    <mergeCell ref="C62:E62"/>
    <mergeCell ref="I62:K62"/>
    <mergeCell ref="C60:E60"/>
    <mergeCell ref="I60:K60"/>
    <mergeCell ref="C61:E61"/>
    <mergeCell ref="I61:K61"/>
    <mergeCell ref="C58:E58"/>
    <mergeCell ref="I58:K58"/>
    <mergeCell ref="C59:E59"/>
    <mergeCell ref="I59:K59"/>
    <mergeCell ref="C57:E57"/>
    <mergeCell ref="I57:K57"/>
    <mergeCell ref="C56:E56"/>
    <mergeCell ref="C54:E54"/>
    <mergeCell ref="I54:K54"/>
    <mergeCell ref="C55:E55"/>
    <mergeCell ref="I55:K55"/>
    <mergeCell ref="C52:E52"/>
    <mergeCell ref="I52:K52"/>
    <mergeCell ref="C53:E53"/>
    <mergeCell ref="I53:K53"/>
    <mergeCell ref="C50:E50"/>
    <mergeCell ref="I50:K50"/>
    <mergeCell ref="C51:E51"/>
    <mergeCell ref="I51:K51"/>
    <mergeCell ref="C48:E48"/>
    <mergeCell ref="I48:K48"/>
    <mergeCell ref="C49:E49"/>
    <mergeCell ref="I49:K49"/>
    <mergeCell ref="C45:E45"/>
    <mergeCell ref="I45:K45"/>
    <mergeCell ref="I43:N43"/>
    <mergeCell ref="A14:B14"/>
    <mergeCell ref="C14:D14"/>
    <mergeCell ref="A43:B43"/>
    <mergeCell ref="C43:H43"/>
    <mergeCell ref="A40:B42"/>
    <mergeCell ref="C40:H40"/>
    <mergeCell ref="I40:N40"/>
    <mergeCell ref="C41:H42"/>
    <mergeCell ref="I41:N42"/>
    <mergeCell ref="E14:F14"/>
    <mergeCell ref="G14:H14"/>
    <mergeCell ref="I14:J14"/>
    <mergeCell ref="K14:L14"/>
    <mergeCell ref="M14:N14"/>
    <mergeCell ref="M12:N12"/>
    <mergeCell ref="E13:F13"/>
    <mergeCell ref="G13:H13"/>
    <mergeCell ref="K13:L13"/>
    <mergeCell ref="M13:N13"/>
    <mergeCell ref="A10:B13"/>
    <mergeCell ref="C10:H10"/>
    <mergeCell ref="I10:N10"/>
    <mergeCell ref="C11:D13"/>
    <mergeCell ref="E11:H11"/>
    <mergeCell ref="I11:J13"/>
    <mergeCell ref="K11:N11"/>
    <mergeCell ref="E12:F12"/>
    <mergeCell ref="G12:H12"/>
    <mergeCell ref="K12:L12"/>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BV65"/>
  <sheetViews>
    <sheetView showGridLines="0" zoomScale="75" zoomScaleNormal="75" workbookViewId="0" topLeftCell="A1">
      <selection activeCell="A4" sqref="A4"/>
    </sheetView>
  </sheetViews>
  <sheetFormatPr defaultColWidth="9.00390625" defaultRowHeight="16.5"/>
  <cols>
    <col min="1" max="1" width="7.125" style="478" customWidth="1"/>
    <col min="2" max="2" width="20.375" style="479" customWidth="1"/>
    <col min="3" max="73" width="1.625" style="480" customWidth="1"/>
    <col min="74" max="74" width="1.625" style="471" customWidth="1"/>
    <col min="75" max="16384" width="1.625" style="480" customWidth="1"/>
  </cols>
  <sheetData>
    <row r="1" spans="1:2" s="471" customFormat="1" ht="16.5" customHeight="1">
      <c r="A1" s="472"/>
      <c r="B1" s="472"/>
    </row>
    <row r="2" spans="1:74" s="471" customFormat="1" ht="21">
      <c r="A2" s="474" t="s">
        <v>5</v>
      </c>
      <c r="B2" s="472"/>
      <c r="C2" s="473"/>
      <c r="M2" s="475"/>
      <c r="BV2" s="4" t="s">
        <v>742</v>
      </c>
    </row>
    <row r="3" spans="1:74" s="471" customFormat="1" ht="16.5">
      <c r="A3" s="642" t="s">
        <v>215</v>
      </c>
      <c r="B3" s="312"/>
      <c r="C3" s="476"/>
      <c r="D3" s="476"/>
      <c r="E3" s="476"/>
      <c r="F3" s="476"/>
      <c r="G3" s="476"/>
      <c r="H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476"/>
      <c r="BK3" s="476"/>
      <c r="BL3" s="476"/>
      <c r="BM3" s="476"/>
      <c r="BN3" s="476"/>
      <c r="BO3" s="476"/>
      <c r="BP3" s="476"/>
      <c r="BQ3" s="476"/>
      <c r="BR3" s="476"/>
      <c r="BS3" s="476"/>
      <c r="BT3" s="476"/>
      <c r="BU3" s="476"/>
      <c r="BV3" s="344" t="s">
        <v>743</v>
      </c>
    </row>
    <row r="4" spans="1:2" s="471" customFormat="1" ht="16.5" customHeight="1">
      <c r="A4" s="477"/>
      <c r="B4" s="472"/>
    </row>
    <row r="5" spans="1:2" s="471" customFormat="1" ht="20.25" customHeight="1">
      <c r="A5" s="477"/>
      <c r="B5" s="472"/>
    </row>
    <row r="6" spans="1:2" s="471" customFormat="1" ht="16.5" customHeight="1">
      <c r="A6" s="477"/>
      <c r="B6" s="472"/>
    </row>
    <row r="7" spans="1:2" s="471" customFormat="1" ht="16.5">
      <c r="A7" s="477"/>
      <c r="B7" s="472"/>
    </row>
    <row r="9" spans="1:74" s="483" customFormat="1" ht="19.5">
      <c r="A9" s="481" t="s">
        <v>528</v>
      </c>
      <c r="B9" s="482" t="s">
        <v>529</v>
      </c>
      <c r="BV9" s="484"/>
    </row>
    <row r="10" spans="1:74" s="483" customFormat="1" ht="18.75">
      <c r="A10" s="485"/>
      <c r="B10" s="486" t="s">
        <v>725</v>
      </c>
      <c r="BV10" s="484"/>
    </row>
    <row r="11" spans="1:74" ht="19.5" customHeight="1">
      <c r="A11" s="487"/>
      <c r="B11" s="488"/>
      <c r="BV11" s="489" t="s">
        <v>6</v>
      </c>
    </row>
    <row r="12" spans="1:74" ht="18" customHeight="1">
      <c r="A12" s="970" t="s">
        <v>530</v>
      </c>
      <c r="B12" s="971"/>
      <c r="C12" s="937" t="s">
        <v>7</v>
      </c>
      <c r="D12" s="938"/>
      <c r="E12" s="938"/>
      <c r="F12" s="938"/>
      <c r="G12" s="938"/>
      <c r="H12" s="938"/>
      <c r="I12" s="938"/>
      <c r="J12" s="938"/>
      <c r="K12" s="938"/>
      <c r="L12" s="938"/>
      <c r="M12" s="938"/>
      <c r="N12" s="938"/>
      <c r="O12" s="938"/>
      <c r="P12" s="938"/>
      <c r="Q12" s="938"/>
      <c r="R12" s="938"/>
      <c r="S12" s="938"/>
      <c r="T12" s="938"/>
      <c r="U12" s="938"/>
      <c r="V12" s="938"/>
      <c r="W12" s="938"/>
      <c r="X12" s="938"/>
      <c r="Y12" s="938"/>
      <c r="Z12" s="938"/>
      <c r="AA12" s="938"/>
      <c r="AB12" s="938"/>
      <c r="AC12" s="938"/>
      <c r="AD12" s="938"/>
      <c r="AE12" s="938"/>
      <c r="AF12" s="938"/>
      <c r="AG12" s="938"/>
      <c r="AH12" s="938"/>
      <c r="AI12" s="938"/>
      <c r="AJ12" s="938"/>
      <c r="AK12" s="938"/>
      <c r="AL12" s="938"/>
      <c r="AM12" s="938"/>
      <c r="AN12" s="938"/>
      <c r="AO12" s="938"/>
      <c r="AP12" s="938"/>
      <c r="AQ12" s="938"/>
      <c r="AR12" s="938"/>
      <c r="AS12" s="938"/>
      <c r="AT12" s="938"/>
      <c r="AU12" s="938"/>
      <c r="AV12" s="938"/>
      <c r="AW12" s="938"/>
      <c r="AX12" s="938"/>
      <c r="AY12" s="938"/>
      <c r="AZ12" s="938"/>
      <c r="BA12" s="938"/>
      <c r="BB12" s="938"/>
      <c r="BC12" s="938"/>
      <c r="BD12" s="938"/>
      <c r="BE12" s="938"/>
      <c r="BF12" s="938"/>
      <c r="BG12" s="938"/>
      <c r="BH12" s="938"/>
      <c r="BI12" s="938"/>
      <c r="BJ12" s="938"/>
      <c r="BK12" s="938"/>
      <c r="BL12" s="938"/>
      <c r="BM12" s="938"/>
      <c r="BN12" s="938"/>
      <c r="BO12" s="938"/>
      <c r="BP12" s="938"/>
      <c r="BQ12" s="938"/>
      <c r="BR12" s="938"/>
      <c r="BS12" s="938"/>
      <c r="BT12" s="938"/>
      <c r="BU12" s="938"/>
      <c r="BV12" s="939"/>
    </row>
    <row r="13" spans="1:74" ht="18" customHeight="1">
      <c r="A13" s="972"/>
      <c r="B13" s="973"/>
      <c r="C13" s="940" t="s">
        <v>338</v>
      </c>
      <c r="D13" s="941"/>
      <c r="E13" s="941"/>
      <c r="F13" s="941"/>
      <c r="G13" s="941"/>
      <c r="H13" s="941"/>
      <c r="I13" s="941"/>
      <c r="J13" s="941"/>
      <c r="K13" s="941"/>
      <c r="L13" s="940" t="s">
        <v>8</v>
      </c>
      <c r="M13" s="941"/>
      <c r="N13" s="941"/>
      <c r="O13" s="941"/>
      <c r="P13" s="941"/>
      <c r="Q13" s="941"/>
      <c r="R13" s="941"/>
      <c r="S13" s="941"/>
      <c r="T13" s="941"/>
      <c r="U13" s="940" t="s">
        <v>144</v>
      </c>
      <c r="V13" s="941"/>
      <c r="W13" s="941"/>
      <c r="X13" s="941"/>
      <c r="Y13" s="941"/>
      <c r="Z13" s="941"/>
      <c r="AA13" s="941"/>
      <c r="AB13" s="941"/>
      <c r="AC13" s="941"/>
      <c r="AD13" s="940" t="s">
        <v>576</v>
      </c>
      <c r="AE13" s="941"/>
      <c r="AF13" s="941"/>
      <c r="AG13" s="941"/>
      <c r="AH13" s="941"/>
      <c r="AI13" s="941"/>
      <c r="AJ13" s="941"/>
      <c r="AK13" s="941"/>
      <c r="AL13" s="941"/>
      <c r="AM13" s="940" t="s">
        <v>9</v>
      </c>
      <c r="AN13" s="941"/>
      <c r="AO13" s="941"/>
      <c r="AP13" s="941"/>
      <c r="AQ13" s="941"/>
      <c r="AR13" s="941"/>
      <c r="AS13" s="941"/>
      <c r="AT13" s="941"/>
      <c r="AU13" s="941"/>
      <c r="AV13" s="940" t="s">
        <v>10</v>
      </c>
      <c r="AW13" s="941"/>
      <c r="AX13" s="941"/>
      <c r="AY13" s="941"/>
      <c r="AZ13" s="941"/>
      <c r="BA13" s="941"/>
      <c r="BB13" s="941"/>
      <c r="BC13" s="941"/>
      <c r="BD13" s="941"/>
      <c r="BE13" s="940" t="s">
        <v>11</v>
      </c>
      <c r="BF13" s="941"/>
      <c r="BG13" s="941"/>
      <c r="BH13" s="941"/>
      <c r="BI13" s="941"/>
      <c r="BJ13" s="941"/>
      <c r="BK13" s="941"/>
      <c r="BL13" s="941"/>
      <c r="BM13" s="941"/>
      <c r="BN13" s="940" t="s">
        <v>145</v>
      </c>
      <c r="BO13" s="941"/>
      <c r="BP13" s="941"/>
      <c r="BQ13" s="941"/>
      <c r="BR13" s="941"/>
      <c r="BS13" s="941"/>
      <c r="BT13" s="941"/>
      <c r="BU13" s="941"/>
      <c r="BV13" s="942"/>
    </row>
    <row r="14" spans="1:74" s="490" customFormat="1" ht="18" customHeight="1">
      <c r="A14" s="972"/>
      <c r="B14" s="973"/>
      <c r="C14" s="943" t="s">
        <v>343</v>
      </c>
      <c r="D14" s="943"/>
      <c r="E14" s="943"/>
      <c r="F14" s="943"/>
      <c r="G14" s="943"/>
      <c r="H14" s="943"/>
      <c r="I14" s="943"/>
      <c r="J14" s="943"/>
      <c r="K14" s="943"/>
      <c r="L14" s="945" t="s">
        <v>579</v>
      </c>
      <c r="M14" s="943"/>
      <c r="N14" s="943"/>
      <c r="O14" s="943"/>
      <c r="P14" s="943"/>
      <c r="Q14" s="943"/>
      <c r="R14" s="943"/>
      <c r="S14" s="943"/>
      <c r="T14" s="943"/>
      <c r="U14" s="943" t="s">
        <v>12</v>
      </c>
      <c r="V14" s="943"/>
      <c r="W14" s="943"/>
      <c r="X14" s="943"/>
      <c r="Y14" s="943"/>
      <c r="Z14" s="943"/>
      <c r="AA14" s="943"/>
      <c r="AB14" s="943"/>
      <c r="AC14" s="943"/>
      <c r="AD14" s="945" t="s">
        <v>603</v>
      </c>
      <c r="AE14" s="943"/>
      <c r="AF14" s="943"/>
      <c r="AG14" s="943"/>
      <c r="AH14" s="943"/>
      <c r="AI14" s="943"/>
      <c r="AJ14" s="943"/>
      <c r="AK14" s="943"/>
      <c r="AL14" s="943"/>
      <c r="AM14" s="943" t="s">
        <v>13</v>
      </c>
      <c r="AN14" s="943"/>
      <c r="AO14" s="943"/>
      <c r="AP14" s="943"/>
      <c r="AQ14" s="943"/>
      <c r="AR14" s="943"/>
      <c r="AS14" s="943"/>
      <c r="AT14" s="943"/>
      <c r="AU14" s="943"/>
      <c r="AV14" s="943" t="s">
        <v>14</v>
      </c>
      <c r="AW14" s="943"/>
      <c r="AX14" s="943"/>
      <c r="AY14" s="943"/>
      <c r="AZ14" s="943"/>
      <c r="BA14" s="943"/>
      <c r="BB14" s="943"/>
      <c r="BC14" s="943"/>
      <c r="BD14" s="943"/>
      <c r="BE14" s="943" t="s">
        <v>15</v>
      </c>
      <c r="BF14" s="943"/>
      <c r="BG14" s="943"/>
      <c r="BH14" s="943"/>
      <c r="BI14" s="943"/>
      <c r="BJ14" s="943"/>
      <c r="BK14" s="943"/>
      <c r="BL14" s="943"/>
      <c r="BM14" s="943"/>
      <c r="BN14" s="943" t="s">
        <v>399</v>
      </c>
      <c r="BO14" s="943"/>
      <c r="BP14" s="943"/>
      <c r="BQ14" s="943"/>
      <c r="BR14" s="943"/>
      <c r="BS14" s="943"/>
      <c r="BT14" s="943"/>
      <c r="BU14" s="943"/>
      <c r="BV14" s="944"/>
    </row>
    <row r="15" spans="1:74" s="522" customFormat="1" ht="18" customHeight="1">
      <c r="A15" s="974"/>
      <c r="B15" s="975"/>
      <c r="C15" s="977"/>
      <c r="D15" s="977"/>
      <c r="E15" s="977"/>
      <c r="F15" s="977"/>
      <c r="G15" s="977"/>
      <c r="H15" s="977"/>
      <c r="I15" s="977"/>
      <c r="J15" s="977"/>
      <c r="K15" s="977"/>
      <c r="L15" s="977" t="s">
        <v>577</v>
      </c>
      <c r="M15" s="977"/>
      <c r="N15" s="977"/>
      <c r="O15" s="977"/>
      <c r="P15" s="977"/>
      <c r="Q15" s="977"/>
      <c r="R15" s="977"/>
      <c r="S15" s="977"/>
      <c r="T15" s="977"/>
      <c r="U15" s="977"/>
      <c r="V15" s="977"/>
      <c r="W15" s="977"/>
      <c r="X15" s="977"/>
      <c r="Y15" s="977"/>
      <c r="Z15" s="977"/>
      <c r="AA15" s="977"/>
      <c r="AB15" s="977"/>
      <c r="AC15" s="977"/>
      <c r="AD15" s="977" t="s">
        <v>605</v>
      </c>
      <c r="AE15" s="977"/>
      <c r="AF15" s="977"/>
      <c r="AG15" s="977"/>
      <c r="AH15" s="977"/>
      <c r="AI15" s="977"/>
      <c r="AJ15" s="977"/>
      <c r="AK15" s="977"/>
      <c r="AL15" s="977"/>
      <c r="AM15" s="977"/>
      <c r="AN15" s="977"/>
      <c r="AO15" s="977"/>
      <c r="AP15" s="977"/>
      <c r="AQ15" s="977"/>
      <c r="AR15" s="977"/>
      <c r="AS15" s="977"/>
      <c r="AT15" s="977"/>
      <c r="AU15" s="977"/>
      <c r="AV15" s="977"/>
      <c r="AW15" s="977"/>
      <c r="AX15" s="977"/>
      <c r="AY15" s="977"/>
      <c r="AZ15" s="977"/>
      <c r="BA15" s="977"/>
      <c r="BB15" s="977"/>
      <c r="BC15" s="977"/>
      <c r="BD15" s="977"/>
      <c r="BE15" s="977"/>
      <c r="BF15" s="977"/>
      <c r="BG15" s="977"/>
      <c r="BH15" s="977"/>
      <c r="BI15" s="977"/>
      <c r="BJ15" s="977"/>
      <c r="BK15" s="977"/>
      <c r="BL15" s="977"/>
      <c r="BM15" s="977"/>
      <c r="BN15" s="977"/>
      <c r="BO15" s="977"/>
      <c r="BP15" s="977"/>
      <c r="BQ15" s="977"/>
      <c r="BR15" s="977"/>
      <c r="BS15" s="977"/>
      <c r="BT15" s="977"/>
      <c r="BU15" s="977"/>
      <c r="BV15" s="978"/>
    </row>
    <row r="16" spans="1:74" s="491" customFormat="1" ht="16.5">
      <c r="A16" s="946">
        <v>1</v>
      </c>
      <c r="B16" s="946"/>
      <c r="C16" s="938">
        <v>2</v>
      </c>
      <c r="D16" s="938"/>
      <c r="E16" s="938"/>
      <c r="F16" s="938"/>
      <c r="G16" s="938"/>
      <c r="H16" s="938"/>
      <c r="I16" s="938"/>
      <c r="J16" s="938"/>
      <c r="K16" s="938"/>
      <c r="L16" s="938">
        <v>3</v>
      </c>
      <c r="M16" s="938"/>
      <c r="N16" s="938"/>
      <c r="O16" s="938"/>
      <c r="P16" s="938"/>
      <c r="Q16" s="938"/>
      <c r="R16" s="938"/>
      <c r="S16" s="938"/>
      <c r="T16" s="938"/>
      <c r="U16" s="938">
        <v>4</v>
      </c>
      <c r="V16" s="938"/>
      <c r="W16" s="938"/>
      <c r="X16" s="938"/>
      <c r="Y16" s="938"/>
      <c r="Z16" s="938"/>
      <c r="AA16" s="938"/>
      <c r="AB16" s="938"/>
      <c r="AC16" s="938"/>
      <c r="AD16" s="938">
        <v>5</v>
      </c>
      <c r="AE16" s="938"/>
      <c r="AF16" s="938"/>
      <c r="AG16" s="938"/>
      <c r="AH16" s="938"/>
      <c r="AI16" s="938"/>
      <c r="AJ16" s="938"/>
      <c r="AK16" s="938"/>
      <c r="AL16" s="938"/>
      <c r="AM16" s="938">
        <v>6</v>
      </c>
      <c r="AN16" s="938"/>
      <c r="AO16" s="938"/>
      <c r="AP16" s="938"/>
      <c r="AQ16" s="938"/>
      <c r="AR16" s="938"/>
      <c r="AS16" s="938"/>
      <c r="AT16" s="938"/>
      <c r="AU16" s="938"/>
      <c r="AV16" s="938">
        <v>7</v>
      </c>
      <c r="AW16" s="938"/>
      <c r="AX16" s="938"/>
      <c r="AY16" s="938"/>
      <c r="AZ16" s="938"/>
      <c r="BA16" s="938"/>
      <c r="BB16" s="938"/>
      <c r="BC16" s="938"/>
      <c r="BD16" s="938"/>
      <c r="BE16" s="938">
        <v>8</v>
      </c>
      <c r="BF16" s="938"/>
      <c r="BG16" s="938"/>
      <c r="BH16" s="938"/>
      <c r="BI16" s="938"/>
      <c r="BJ16" s="938"/>
      <c r="BK16" s="938"/>
      <c r="BL16" s="938"/>
      <c r="BM16" s="938"/>
      <c r="BN16" s="938">
        <v>9</v>
      </c>
      <c r="BO16" s="938"/>
      <c r="BP16" s="938"/>
      <c r="BQ16" s="938"/>
      <c r="BR16" s="938"/>
      <c r="BS16" s="938"/>
      <c r="BT16" s="938"/>
      <c r="BU16" s="938"/>
      <c r="BV16" s="939"/>
    </row>
    <row r="17" spans="1:74" ht="19.5" customHeight="1">
      <c r="A17" s="256"/>
      <c r="B17" s="472"/>
      <c r="C17" s="935"/>
      <c r="D17" s="935"/>
      <c r="E17" s="935"/>
      <c r="F17" s="935"/>
      <c r="G17" s="935"/>
      <c r="H17" s="935"/>
      <c r="I17" s="935"/>
      <c r="J17" s="683"/>
      <c r="K17" s="683"/>
      <c r="L17" s="935"/>
      <c r="M17" s="935"/>
      <c r="N17" s="935"/>
      <c r="O17" s="935"/>
      <c r="P17" s="935"/>
      <c r="Q17" s="935"/>
      <c r="R17" s="935"/>
      <c r="S17" s="683"/>
      <c r="T17" s="683"/>
      <c r="U17" s="935"/>
      <c r="V17" s="935"/>
      <c r="W17" s="935"/>
      <c r="X17" s="935"/>
      <c r="Y17" s="935"/>
      <c r="Z17" s="935"/>
      <c r="AA17" s="935"/>
      <c r="AB17" s="683"/>
      <c r="AC17" s="683"/>
      <c r="AD17" s="935"/>
      <c r="AE17" s="935"/>
      <c r="AF17" s="935"/>
      <c r="AG17" s="935"/>
      <c r="AH17" s="935"/>
      <c r="AI17" s="935"/>
      <c r="AJ17" s="935"/>
      <c r="AK17" s="683"/>
      <c r="AL17" s="683"/>
      <c r="AM17" s="935"/>
      <c r="AN17" s="935"/>
      <c r="AO17" s="935"/>
      <c r="AP17" s="935"/>
      <c r="AQ17" s="935"/>
      <c r="AR17" s="935"/>
      <c r="AS17" s="935"/>
      <c r="AT17" s="683"/>
      <c r="AU17" s="683"/>
      <c r="AV17" s="935"/>
      <c r="AW17" s="935"/>
      <c r="AX17" s="935"/>
      <c r="AY17" s="935"/>
      <c r="AZ17" s="935"/>
      <c r="BA17" s="935"/>
      <c r="BB17" s="935"/>
      <c r="BC17" s="683"/>
      <c r="BD17" s="683"/>
      <c r="BE17" s="935"/>
      <c r="BF17" s="935"/>
      <c r="BG17" s="935"/>
      <c r="BH17" s="935"/>
      <c r="BI17" s="935"/>
      <c r="BJ17" s="935"/>
      <c r="BK17" s="935"/>
      <c r="BL17" s="683"/>
      <c r="BM17" s="683"/>
      <c r="BN17" s="935"/>
      <c r="BO17" s="935"/>
      <c r="BP17" s="935"/>
      <c r="BQ17" s="935"/>
      <c r="BR17" s="935"/>
      <c r="BS17" s="935"/>
      <c r="BT17" s="935"/>
      <c r="BU17" s="683"/>
      <c r="BV17" s="683"/>
    </row>
    <row r="18" spans="1:74" s="471" customFormat="1" ht="19.5" customHeight="1">
      <c r="A18" s="487">
        <v>1999</v>
      </c>
      <c r="B18" s="492"/>
      <c r="C18" s="935">
        <v>10460</v>
      </c>
      <c r="D18" s="935"/>
      <c r="E18" s="935"/>
      <c r="F18" s="935"/>
      <c r="G18" s="935"/>
      <c r="H18" s="935"/>
      <c r="I18" s="935"/>
      <c r="J18" s="936"/>
      <c r="K18" s="936"/>
      <c r="L18" s="935">
        <v>3521</v>
      </c>
      <c r="M18" s="935"/>
      <c r="N18" s="935"/>
      <c r="O18" s="935"/>
      <c r="P18" s="935"/>
      <c r="Q18" s="935"/>
      <c r="R18" s="935"/>
      <c r="S18" s="936"/>
      <c r="T18" s="936"/>
      <c r="U18" s="935">
        <v>6187</v>
      </c>
      <c r="V18" s="935"/>
      <c r="W18" s="935"/>
      <c r="X18" s="935"/>
      <c r="Y18" s="935"/>
      <c r="Z18" s="935"/>
      <c r="AA18" s="935"/>
      <c r="AB18" s="936"/>
      <c r="AC18" s="936"/>
      <c r="AD18" s="935">
        <v>69</v>
      </c>
      <c r="AE18" s="935"/>
      <c r="AF18" s="935"/>
      <c r="AG18" s="935"/>
      <c r="AH18" s="935"/>
      <c r="AI18" s="935"/>
      <c r="AJ18" s="935"/>
      <c r="AK18" s="936"/>
      <c r="AL18" s="936"/>
      <c r="AM18" s="935">
        <v>249</v>
      </c>
      <c r="AN18" s="935"/>
      <c r="AO18" s="935"/>
      <c r="AP18" s="935"/>
      <c r="AQ18" s="935"/>
      <c r="AR18" s="935"/>
      <c r="AS18" s="935"/>
      <c r="AT18" s="936"/>
      <c r="AU18" s="936"/>
      <c r="AV18" s="935">
        <v>113</v>
      </c>
      <c r="AW18" s="935"/>
      <c r="AX18" s="935"/>
      <c r="AY18" s="935"/>
      <c r="AZ18" s="935"/>
      <c r="BA18" s="935"/>
      <c r="BB18" s="935"/>
      <c r="BC18" s="936"/>
      <c r="BD18" s="936"/>
      <c r="BE18" s="935">
        <v>172</v>
      </c>
      <c r="BF18" s="935"/>
      <c r="BG18" s="935"/>
      <c r="BH18" s="935"/>
      <c r="BI18" s="935"/>
      <c r="BJ18" s="935"/>
      <c r="BK18" s="935"/>
      <c r="BL18" s="936"/>
      <c r="BM18" s="936"/>
      <c r="BN18" s="935">
        <v>149</v>
      </c>
      <c r="BO18" s="935"/>
      <c r="BP18" s="935"/>
      <c r="BQ18" s="935"/>
      <c r="BR18" s="935"/>
      <c r="BS18" s="935"/>
      <c r="BT18" s="935"/>
      <c r="BU18" s="683"/>
      <c r="BV18" s="683"/>
    </row>
    <row r="19" spans="1:74" s="471" customFormat="1" ht="19.5" customHeight="1">
      <c r="A19" s="493">
        <v>2000</v>
      </c>
      <c r="B19" s="492"/>
      <c r="C19" s="935">
        <v>12158</v>
      </c>
      <c r="D19" s="935"/>
      <c r="E19" s="935"/>
      <c r="F19" s="935"/>
      <c r="G19" s="935"/>
      <c r="H19" s="935"/>
      <c r="I19" s="935"/>
      <c r="J19" s="936"/>
      <c r="K19" s="936"/>
      <c r="L19" s="934">
        <v>4219</v>
      </c>
      <c r="M19" s="934"/>
      <c r="N19" s="934"/>
      <c r="O19" s="934"/>
      <c r="P19" s="934"/>
      <c r="Q19" s="934"/>
      <c r="R19" s="934"/>
      <c r="S19" s="947"/>
      <c r="T19" s="947"/>
      <c r="U19" s="934">
        <v>7163</v>
      </c>
      <c r="V19" s="934"/>
      <c r="W19" s="934"/>
      <c r="X19" s="934"/>
      <c r="Y19" s="934"/>
      <c r="Z19" s="934"/>
      <c r="AA19" s="934"/>
      <c r="AB19" s="947"/>
      <c r="AC19" s="947"/>
      <c r="AD19" s="934">
        <v>109</v>
      </c>
      <c r="AE19" s="934"/>
      <c r="AF19" s="934"/>
      <c r="AG19" s="934"/>
      <c r="AH19" s="934"/>
      <c r="AI19" s="934"/>
      <c r="AJ19" s="934"/>
      <c r="AK19" s="947"/>
      <c r="AL19" s="947"/>
      <c r="AM19" s="934">
        <v>220</v>
      </c>
      <c r="AN19" s="934"/>
      <c r="AO19" s="934"/>
      <c r="AP19" s="934"/>
      <c r="AQ19" s="934"/>
      <c r="AR19" s="934"/>
      <c r="AS19" s="934"/>
      <c r="AT19" s="947"/>
      <c r="AU19" s="947"/>
      <c r="AV19" s="934">
        <v>110</v>
      </c>
      <c r="AW19" s="934"/>
      <c r="AX19" s="934"/>
      <c r="AY19" s="934"/>
      <c r="AZ19" s="934"/>
      <c r="BA19" s="934"/>
      <c r="BB19" s="934"/>
      <c r="BC19" s="947"/>
      <c r="BD19" s="947"/>
      <c r="BE19" s="934">
        <v>242</v>
      </c>
      <c r="BF19" s="934"/>
      <c r="BG19" s="934"/>
      <c r="BH19" s="934"/>
      <c r="BI19" s="934"/>
      <c r="BJ19" s="934"/>
      <c r="BK19" s="934"/>
      <c r="BL19" s="947"/>
      <c r="BM19" s="947"/>
      <c r="BN19" s="934">
        <v>95</v>
      </c>
      <c r="BO19" s="934"/>
      <c r="BP19" s="934"/>
      <c r="BQ19" s="934"/>
      <c r="BR19" s="934"/>
      <c r="BS19" s="934"/>
      <c r="BT19" s="934"/>
      <c r="BU19" s="948"/>
      <c r="BV19" s="948"/>
    </row>
    <row r="20" spans="1:74" s="471" customFormat="1" ht="19.5" customHeight="1">
      <c r="A20" s="487"/>
      <c r="B20" s="492"/>
      <c r="C20" s="935"/>
      <c r="D20" s="935"/>
      <c r="E20" s="935"/>
      <c r="F20" s="935"/>
      <c r="G20" s="935"/>
      <c r="H20" s="935"/>
      <c r="I20" s="935"/>
      <c r="J20" s="936"/>
      <c r="K20" s="936"/>
      <c r="L20" s="935"/>
      <c r="M20" s="935"/>
      <c r="N20" s="935"/>
      <c r="O20" s="935"/>
      <c r="P20" s="935"/>
      <c r="Q20" s="935"/>
      <c r="R20" s="935"/>
      <c r="S20" s="936"/>
      <c r="T20" s="936"/>
      <c r="U20" s="935"/>
      <c r="V20" s="935"/>
      <c r="W20" s="935"/>
      <c r="X20" s="935"/>
      <c r="Y20" s="935"/>
      <c r="Z20" s="935"/>
      <c r="AA20" s="935"/>
      <c r="AB20" s="936"/>
      <c r="AC20" s="936"/>
      <c r="AD20" s="935"/>
      <c r="AE20" s="935"/>
      <c r="AF20" s="935"/>
      <c r="AG20" s="935"/>
      <c r="AH20" s="935"/>
      <c r="AI20" s="935"/>
      <c r="AJ20" s="935"/>
      <c r="AK20" s="936"/>
      <c r="AL20" s="936"/>
      <c r="AM20" s="935"/>
      <c r="AN20" s="935"/>
      <c r="AO20" s="935"/>
      <c r="AP20" s="935"/>
      <c r="AQ20" s="935"/>
      <c r="AR20" s="935"/>
      <c r="AS20" s="935"/>
      <c r="AT20" s="936"/>
      <c r="AU20" s="936"/>
      <c r="AV20" s="935"/>
      <c r="AW20" s="935"/>
      <c r="AX20" s="935"/>
      <c r="AY20" s="935"/>
      <c r="AZ20" s="935"/>
      <c r="BA20" s="935"/>
      <c r="BB20" s="935"/>
      <c r="BC20" s="936"/>
      <c r="BD20" s="936"/>
      <c r="BE20" s="935"/>
      <c r="BF20" s="935"/>
      <c r="BG20" s="935"/>
      <c r="BH20" s="935"/>
      <c r="BI20" s="935"/>
      <c r="BJ20" s="935"/>
      <c r="BK20" s="935"/>
      <c r="BL20" s="936"/>
      <c r="BM20" s="936"/>
      <c r="BN20" s="935"/>
      <c r="BO20" s="935"/>
      <c r="BP20" s="935"/>
      <c r="BQ20" s="935"/>
      <c r="BR20" s="935"/>
      <c r="BS20" s="935"/>
      <c r="BT20" s="935"/>
      <c r="BU20" s="683"/>
      <c r="BV20" s="683"/>
    </row>
    <row r="21" spans="1:74" s="471" customFormat="1" ht="19.5" customHeight="1">
      <c r="A21" s="493">
        <v>2000</v>
      </c>
      <c r="B21" s="257" t="s">
        <v>240</v>
      </c>
      <c r="C21" s="935">
        <v>996</v>
      </c>
      <c r="D21" s="935"/>
      <c r="E21" s="935"/>
      <c r="F21" s="935"/>
      <c r="G21" s="935"/>
      <c r="H21" s="935"/>
      <c r="I21" s="935"/>
      <c r="J21" s="936"/>
      <c r="K21" s="936"/>
      <c r="L21" s="935">
        <v>350</v>
      </c>
      <c r="M21" s="935"/>
      <c r="N21" s="935"/>
      <c r="O21" s="935"/>
      <c r="P21" s="935"/>
      <c r="Q21" s="935"/>
      <c r="R21" s="935"/>
      <c r="S21" s="936"/>
      <c r="T21" s="936"/>
      <c r="U21" s="935">
        <v>593</v>
      </c>
      <c r="V21" s="935"/>
      <c r="W21" s="935"/>
      <c r="X21" s="935"/>
      <c r="Y21" s="935"/>
      <c r="Z21" s="935"/>
      <c r="AA21" s="935"/>
      <c r="AB21" s="936"/>
      <c r="AC21" s="936"/>
      <c r="AD21" s="935">
        <v>9</v>
      </c>
      <c r="AE21" s="935"/>
      <c r="AF21" s="935"/>
      <c r="AG21" s="935"/>
      <c r="AH21" s="935"/>
      <c r="AI21" s="935"/>
      <c r="AJ21" s="935"/>
      <c r="AK21" s="936"/>
      <c r="AL21" s="936"/>
      <c r="AM21" s="935">
        <v>13</v>
      </c>
      <c r="AN21" s="935"/>
      <c r="AO21" s="935"/>
      <c r="AP21" s="935"/>
      <c r="AQ21" s="935"/>
      <c r="AR21" s="935"/>
      <c r="AS21" s="935"/>
      <c r="AT21" s="936"/>
      <c r="AU21" s="936"/>
      <c r="AV21" s="935">
        <v>9</v>
      </c>
      <c r="AW21" s="935"/>
      <c r="AX21" s="935"/>
      <c r="AY21" s="935"/>
      <c r="AZ21" s="935"/>
      <c r="BA21" s="935"/>
      <c r="BB21" s="935"/>
      <c r="BC21" s="936"/>
      <c r="BD21" s="936"/>
      <c r="BE21" s="935">
        <v>22</v>
      </c>
      <c r="BF21" s="935"/>
      <c r="BG21" s="935"/>
      <c r="BH21" s="935"/>
      <c r="BI21" s="935"/>
      <c r="BJ21" s="935"/>
      <c r="BK21" s="935"/>
      <c r="BL21" s="936"/>
      <c r="BM21" s="936"/>
      <c r="BN21" s="935">
        <v>0</v>
      </c>
      <c r="BO21" s="935"/>
      <c r="BP21" s="935"/>
      <c r="BQ21" s="935"/>
      <c r="BR21" s="935"/>
      <c r="BS21" s="935"/>
      <c r="BT21" s="935"/>
      <c r="BU21" s="683"/>
      <c r="BV21" s="683"/>
    </row>
    <row r="22" spans="1:74" s="471" customFormat="1" ht="19.5" customHeight="1">
      <c r="A22" s="493"/>
      <c r="B22" s="257" t="s">
        <v>241</v>
      </c>
      <c r="C22" s="935">
        <v>968</v>
      </c>
      <c r="D22" s="935"/>
      <c r="E22" s="935"/>
      <c r="F22" s="935"/>
      <c r="G22" s="935"/>
      <c r="H22" s="935"/>
      <c r="I22" s="935"/>
      <c r="J22" s="936"/>
      <c r="K22" s="936"/>
      <c r="L22" s="935">
        <v>332</v>
      </c>
      <c r="M22" s="935"/>
      <c r="N22" s="935"/>
      <c r="O22" s="935"/>
      <c r="P22" s="935"/>
      <c r="Q22" s="935"/>
      <c r="R22" s="935"/>
      <c r="S22" s="936"/>
      <c r="T22" s="936"/>
      <c r="U22" s="935">
        <v>579</v>
      </c>
      <c r="V22" s="935"/>
      <c r="W22" s="935"/>
      <c r="X22" s="935"/>
      <c r="Y22" s="935"/>
      <c r="Z22" s="935"/>
      <c r="AA22" s="935"/>
      <c r="AB22" s="936"/>
      <c r="AC22" s="936"/>
      <c r="AD22" s="935">
        <v>9</v>
      </c>
      <c r="AE22" s="935"/>
      <c r="AF22" s="935"/>
      <c r="AG22" s="935"/>
      <c r="AH22" s="935"/>
      <c r="AI22" s="935"/>
      <c r="AJ22" s="935"/>
      <c r="AK22" s="936"/>
      <c r="AL22" s="936"/>
      <c r="AM22" s="935">
        <v>14</v>
      </c>
      <c r="AN22" s="935"/>
      <c r="AO22" s="935"/>
      <c r="AP22" s="935"/>
      <c r="AQ22" s="935"/>
      <c r="AR22" s="935"/>
      <c r="AS22" s="935"/>
      <c r="AT22" s="936"/>
      <c r="AU22" s="936"/>
      <c r="AV22" s="935">
        <v>8</v>
      </c>
      <c r="AW22" s="935"/>
      <c r="AX22" s="935"/>
      <c r="AY22" s="935"/>
      <c r="AZ22" s="935"/>
      <c r="BA22" s="935"/>
      <c r="BB22" s="935"/>
      <c r="BC22" s="936"/>
      <c r="BD22" s="936"/>
      <c r="BE22" s="935">
        <v>21</v>
      </c>
      <c r="BF22" s="935"/>
      <c r="BG22" s="935"/>
      <c r="BH22" s="935"/>
      <c r="BI22" s="935"/>
      <c r="BJ22" s="935"/>
      <c r="BK22" s="935"/>
      <c r="BL22" s="936"/>
      <c r="BM22" s="936"/>
      <c r="BN22" s="935">
        <v>5</v>
      </c>
      <c r="BO22" s="935"/>
      <c r="BP22" s="935"/>
      <c r="BQ22" s="935"/>
      <c r="BR22" s="935"/>
      <c r="BS22" s="935"/>
      <c r="BT22" s="935"/>
      <c r="BU22" s="683"/>
      <c r="BV22" s="683"/>
    </row>
    <row r="23" spans="1:74" s="471" customFormat="1" ht="19.5" customHeight="1">
      <c r="A23" s="493"/>
      <c r="B23" s="257" t="s">
        <v>242</v>
      </c>
      <c r="C23" s="935">
        <v>1108</v>
      </c>
      <c r="D23" s="935"/>
      <c r="E23" s="935"/>
      <c r="F23" s="935"/>
      <c r="G23" s="935"/>
      <c r="H23" s="935"/>
      <c r="I23" s="935"/>
      <c r="J23" s="936"/>
      <c r="K23" s="936"/>
      <c r="L23" s="935">
        <v>385</v>
      </c>
      <c r="M23" s="935"/>
      <c r="N23" s="935"/>
      <c r="O23" s="935"/>
      <c r="P23" s="935"/>
      <c r="Q23" s="935"/>
      <c r="R23" s="935"/>
      <c r="S23" s="936"/>
      <c r="T23" s="936"/>
      <c r="U23" s="935">
        <v>661</v>
      </c>
      <c r="V23" s="935"/>
      <c r="W23" s="935"/>
      <c r="X23" s="935"/>
      <c r="Y23" s="935"/>
      <c r="Z23" s="935"/>
      <c r="AA23" s="935"/>
      <c r="AB23" s="936"/>
      <c r="AC23" s="936"/>
      <c r="AD23" s="935">
        <v>9</v>
      </c>
      <c r="AE23" s="935"/>
      <c r="AF23" s="935"/>
      <c r="AG23" s="935"/>
      <c r="AH23" s="935"/>
      <c r="AI23" s="935"/>
      <c r="AJ23" s="935"/>
      <c r="AK23" s="936"/>
      <c r="AL23" s="936"/>
      <c r="AM23" s="935">
        <v>13</v>
      </c>
      <c r="AN23" s="935"/>
      <c r="AO23" s="935"/>
      <c r="AP23" s="935"/>
      <c r="AQ23" s="935"/>
      <c r="AR23" s="935"/>
      <c r="AS23" s="935"/>
      <c r="AT23" s="936"/>
      <c r="AU23" s="936"/>
      <c r="AV23" s="935">
        <v>9</v>
      </c>
      <c r="AW23" s="935"/>
      <c r="AX23" s="935"/>
      <c r="AY23" s="935"/>
      <c r="AZ23" s="935"/>
      <c r="BA23" s="935"/>
      <c r="BB23" s="935"/>
      <c r="BC23" s="936"/>
      <c r="BD23" s="936"/>
      <c r="BE23" s="935">
        <v>20</v>
      </c>
      <c r="BF23" s="935"/>
      <c r="BG23" s="935"/>
      <c r="BH23" s="935"/>
      <c r="BI23" s="935"/>
      <c r="BJ23" s="935"/>
      <c r="BK23" s="935"/>
      <c r="BL23" s="936"/>
      <c r="BM23" s="936"/>
      <c r="BN23" s="935">
        <v>11</v>
      </c>
      <c r="BO23" s="935"/>
      <c r="BP23" s="935"/>
      <c r="BQ23" s="935"/>
      <c r="BR23" s="935"/>
      <c r="BS23" s="935"/>
      <c r="BT23" s="935"/>
      <c r="BU23" s="683"/>
      <c r="BV23" s="683"/>
    </row>
    <row r="24" spans="1:74" s="471" customFormat="1" ht="19.5" customHeight="1">
      <c r="A24" s="493"/>
      <c r="B24" s="257" t="s">
        <v>243</v>
      </c>
      <c r="C24" s="935">
        <v>1117</v>
      </c>
      <c r="D24" s="935"/>
      <c r="E24" s="935"/>
      <c r="F24" s="935"/>
      <c r="G24" s="935"/>
      <c r="H24" s="935"/>
      <c r="I24" s="935"/>
      <c r="J24" s="936"/>
      <c r="K24" s="936"/>
      <c r="L24" s="935">
        <v>414</v>
      </c>
      <c r="M24" s="935"/>
      <c r="N24" s="935"/>
      <c r="O24" s="935"/>
      <c r="P24" s="935"/>
      <c r="Q24" s="935"/>
      <c r="R24" s="935"/>
      <c r="S24" s="936"/>
      <c r="T24" s="936"/>
      <c r="U24" s="935">
        <v>641</v>
      </c>
      <c r="V24" s="935"/>
      <c r="W24" s="935"/>
      <c r="X24" s="935"/>
      <c r="Y24" s="935"/>
      <c r="Z24" s="935"/>
      <c r="AA24" s="935"/>
      <c r="AB24" s="936"/>
      <c r="AC24" s="936"/>
      <c r="AD24" s="935">
        <v>9</v>
      </c>
      <c r="AE24" s="935"/>
      <c r="AF24" s="935"/>
      <c r="AG24" s="935"/>
      <c r="AH24" s="935"/>
      <c r="AI24" s="935"/>
      <c r="AJ24" s="935"/>
      <c r="AK24" s="936"/>
      <c r="AL24" s="936"/>
      <c r="AM24" s="935">
        <v>18</v>
      </c>
      <c r="AN24" s="935"/>
      <c r="AO24" s="935"/>
      <c r="AP24" s="935"/>
      <c r="AQ24" s="935"/>
      <c r="AR24" s="935"/>
      <c r="AS24" s="935"/>
      <c r="AT24" s="936"/>
      <c r="AU24" s="936"/>
      <c r="AV24" s="935">
        <v>9</v>
      </c>
      <c r="AW24" s="935"/>
      <c r="AX24" s="935"/>
      <c r="AY24" s="935"/>
      <c r="AZ24" s="935"/>
      <c r="BA24" s="935"/>
      <c r="BB24" s="935"/>
      <c r="BC24" s="936"/>
      <c r="BD24" s="936"/>
      <c r="BE24" s="935">
        <v>22</v>
      </c>
      <c r="BF24" s="935"/>
      <c r="BG24" s="935"/>
      <c r="BH24" s="935"/>
      <c r="BI24" s="935"/>
      <c r="BJ24" s="935"/>
      <c r="BK24" s="935"/>
      <c r="BL24" s="936"/>
      <c r="BM24" s="936"/>
      <c r="BN24" s="935">
        <v>4</v>
      </c>
      <c r="BO24" s="935"/>
      <c r="BP24" s="935"/>
      <c r="BQ24" s="935"/>
      <c r="BR24" s="935"/>
      <c r="BS24" s="935"/>
      <c r="BT24" s="935"/>
      <c r="BU24" s="683"/>
      <c r="BV24" s="683"/>
    </row>
    <row r="25" spans="1:74" s="471" customFormat="1" ht="19.5" customHeight="1">
      <c r="A25" s="493"/>
      <c r="B25" s="257" t="s">
        <v>244</v>
      </c>
      <c r="C25" s="935">
        <v>1047</v>
      </c>
      <c r="D25" s="935"/>
      <c r="E25" s="935"/>
      <c r="F25" s="935"/>
      <c r="G25" s="935"/>
      <c r="H25" s="935"/>
      <c r="I25" s="935"/>
      <c r="J25" s="936"/>
      <c r="K25" s="936"/>
      <c r="L25" s="935">
        <v>373</v>
      </c>
      <c r="M25" s="935"/>
      <c r="N25" s="935"/>
      <c r="O25" s="935"/>
      <c r="P25" s="935"/>
      <c r="Q25" s="935"/>
      <c r="R25" s="935"/>
      <c r="S25" s="936"/>
      <c r="T25" s="936"/>
      <c r="U25" s="935">
        <v>608</v>
      </c>
      <c r="V25" s="935"/>
      <c r="W25" s="935"/>
      <c r="X25" s="935"/>
      <c r="Y25" s="935"/>
      <c r="Z25" s="935"/>
      <c r="AA25" s="935"/>
      <c r="AB25" s="936"/>
      <c r="AC25" s="936"/>
      <c r="AD25" s="935">
        <v>8</v>
      </c>
      <c r="AE25" s="935"/>
      <c r="AF25" s="935"/>
      <c r="AG25" s="935"/>
      <c r="AH25" s="935"/>
      <c r="AI25" s="935"/>
      <c r="AJ25" s="935"/>
      <c r="AK25" s="936"/>
      <c r="AL25" s="936"/>
      <c r="AM25" s="935">
        <v>15</v>
      </c>
      <c r="AN25" s="935"/>
      <c r="AO25" s="935"/>
      <c r="AP25" s="935"/>
      <c r="AQ25" s="935"/>
      <c r="AR25" s="935"/>
      <c r="AS25" s="935"/>
      <c r="AT25" s="936"/>
      <c r="AU25" s="936"/>
      <c r="AV25" s="935">
        <v>9</v>
      </c>
      <c r="AW25" s="935"/>
      <c r="AX25" s="935"/>
      <c r="AY25" s="935"/>
      <c r="AZ25" s="935"/>
      <c r="BA25" s="935"/>
      <c r="BB25" s="935"/>
      <c r="BC25" s="936"/>
      <c r="BD25" s="936"/>
      <c r="BE25" s="935">
        <v>22</v>
      </c>
      <c r="BF25" s="935"/>
      <c r="BG25" s="935"/>
      <c r="BH25" s="935"/>
      <c r="BI25" s="935"/>
      <c r="BJ25" s="935"/>
      <c r="BK25" s="935"/>
      <c r="BL25" s="936"/>
      <c r="BM25" s="936"/>
      <c r="BN25" s="935">
        <v>12</v>
      </c>
      <c r="BO25" s="935"/>
      <c r="BP25" s="935"/>
      <c r="BQ25" s="935"/>
      <c r="BR25" s="935"/>
      <c r="BS25" s="935"/>
      <c r="BT25" s="935"/>
      <c r="BU25" s="683"/>
      <c r="BV25" s="683"/>
    </row>
    <row r="26" spans="1:74" s="471" customFormat="1" ht="19.5" customHeight="1">
      <c r="A26" s="493"/>
      <c r="B26" s="257" t="s">
        <v>245</v>
      </c>
      <c r="C26" s="935">
        <v>1082</v>
      </c>
      <c r="D26" s="935"/>
      <c r="E26" s="935"/>
      <c r="F26" s="935"/>
      <c r="G26" s="935"/>
      <c r="H26" s="935"/>
      <c r="I26" s="935"/>
      <c r="J26" s="936"/>
      <c r="K26" s="936"/>
      <c r="L26" s="935">
        <v>380</v>
      </c>
      <c r="M26" s="935"/>
      <c r="N26" s="935"/>
      <c r="O26" s="935"/>
      <c r="P26" s="935"/>
      <c r="Q26" s="935"/>
      <c r="R26" s="935"/>
      <c r="S26" s="936"/>
      <c r="T26" s="936"/>
      <c r="U26" s="935">
        <v>625</v>
      </c>
      <c r="V26" s="935"/>
      <c r="W26" s="935"/>
      <c r="X26" s="935"/>
      <c r="Y26" s="935"/>
      <c r="Z26" s="935"/>
      <c r="AA26" s="935"/>
      <c r="AB26" s="936"/>
      <c r="AC26" s="936"/>
      <c r="AD26" s="935">
        <v>9</v>
      </c>
      <c r="AE26" s="935"/>
      <c r="AF26" s="935"/>
      <c r="AG26" s="935"/>
      <c r="AH26" s="935"/>
      <c r="AI26" s="935"/>
      <c r="AJ26" s="935"/>
      <c r="AK26" s="936"/>
      <c r="AL26" s="936"/>
      <c r="AM26" s="935">
        <v>13</v>
      </c>
      <c r="AN26" s="935"/>
      <c r="AO26" s="935"/>
      <c r="AP26" s="935"/>
      <c r="AQ26" s="935"/>
      <c r="AR26" s="935"/>
      <c r="AS26" s="935"/>
      <c r="AT26" s="936"/>
      <c r="AU26" s="936"/>
      <c r="AV26" s="935">
        <v>9</v>
      </c>
      <c r="AW26" s="935"/>
      <c r="AX26" s="935"/>
      <c r="AY26" s="935"/>
      <c r="AZ26" s="935"/>
      <c r="BA26" s="935"/>
      <c r="BB26" s="935"/>
      <c r="BC26" s="936"/>
      <c r="BD26" s="936"/>
      <c r="BE26" s="935">
        <v>22</v>
      </c>
      <c r="BF26" s="935"/>
      <c r="BG26" s="935"/>
      <c r="BH26" s="935"/>
      <c r="BI26" s="935"/>
      <c r="BJ26" s="935"/>
      <c r="BK26" s="935"/>
      <c r="BL26" s="936"/>
      <c r="BM26" s="936"/>
      <c r="BN26" s="935">
        <v>24</v>
      </c>
      <c r="BO26" s="935"/>
      <c r="BP26" s="935"/>
      <c r="BQ26" s="935"/>
      <c r="BR26" s="935"/>
      <c r="BS26" s="935"/>
      <c r="BT26" s="935"/>
      <c r="BU26" s="683"/>
      <c r="BV26" s="683"/>
    </row>
    <row r="27" spans="1:74" s="471" customFormat="1" ht="19.5" customHeight="1">
      <c r="A27" s="493"/>
      <c r="B27" s="257" t="s">
        <v>246</v>
      </c>
      <c r="C27" s="935">
        <v>977</v>
      </c>
      <c r="D27" s="935"/>
      <c r="E27" s="935"/>
      <c r="F27" s="935"/>
      <c r="G27" s="935"/>
      <c r="H27" s="935"/>
      <c r="I27" s="935"/>
      <c r="J27" s="936"/>
      <c r="K27" s="936"/>
      <c r="L27" s="935">
        <v>332</v>
      </c>
      <c r="M27" s="935"/>
      <c r="N27" s="935"/>
      <c r="O27" s="935"/>
      <c r="P27" s="935"/>
      <c r="Q27" s="935"/>
      <c r="R27" s="935"/>
      <c r="S27" s="936"/>
      <c r="T27" s="936"/>
      <c r="U27" s="935">
        <v>584</v>
      </c>
      <c r="V27" s="935"/>
      <c r="W27" s="935"/>
      <c r="X27" s="935"/>
      <c r="Y27" s="935"/>
      <c r="Z27" s="935"/>
      <c r="AA27" s="935"/>
      <c r="AB27" s="936"/>
      <c r="AC27" s="936"/>
      <c r="AD27" s="935">
        <v>11</v>
      </c>
      <c r="AE27" s="935"/>
      <c r="AF27" s="935"/>
      <c r="AG27" s="935"/>
      <c r="AH27" s="935"/>
      <c r="AI27" s="935"/>
      <c r="AJ27" s="935"/>
      <c r="AK27" s="936"/>
      <c r="AL27" s="936"/>
      <c r="AM27" s="935">
        <v>13</v>
      </c>
      <c r="AN27" s="935"/>
      <c r="AO27" s="935"/>
      <c r="AP27" s="935"/>
      <c r="AQ27" s="935"/>
      <c r="AR27" s="935"/>
      <c r="AS27" s="935"/>
      <c r="AT27" s="936"/>
      <c r="AU27" s="936"/>
      <c r="AV27" s="935">
        <v>8</v>
      </c>
      <c r="AW27" s="935"/>
      <c r="AX27" s="935"/>
      <c r="AY27" s="935"/>
      <c r="AZ27" s="935"/>
      <c r="BA27" s="935"/>
      <c r="BB27" s="935"/>
      <c r="BC27" s="936"/>
      <c r="BD27" s="936"/>
      <c r="BE27" s="935">
        <v>22</v>
      </c>
      <c r="BF27" s="935"/>
      <c r="BG27" s="935"/>
      <c r="BH27" s="935"/>
      <c r="BI27" s="935"/>
      <c r="BJ27" s="935"/>
      <c r="BK27" s="935"/>
      <c r="BL27" s="936"/>
      <c r="BM27" s="936"/>
      <c r="BN27" s="935">
        <v>7</v>
      </c>
      <c r="BO27" s="935"/>
      <c r="BP27" s="935"/>
      <c r="BQ27" s="935"/>
      <c r="BR27" s="935"/>
      <c r="BS27" s="935"/>
      <c r="BT27" s="935"/>
      <c r="BU27" s="683"/>
      <c r="BV27" s="683"/>
    </row>
    <row r="28" spans="1:74" s="471" customFormat="1" ht="19.5" customHeight="1">
      <c r="A28" s="493"/>
      <c r="B28" s="257" t="s">
        <v>247</v>
      </c>
      <c r="C28" s="935">
        <v>1048</v>
      </c>
      <c r="D28" s="935"/>
      <c r="E28" s="935"/>
      <c r="F28" s="935"/>
      <c r="G28" s="935"/>
      <c r="H28" s="935"/>
      <c r="I28" s="935"/>
      <c r="J28" s="936"/>
      <c r="K28" s="936"/>
      <c r="L28" s="935">
        <v>359</v>
      </c>
      <c r="M28" s="935"/>
      <c r="N28" s="935"/>
      <c r="O28" s="935"/>
      <c r="P28" s="935"/>
      <c r="Q28" s="935"/>
      <c r="R28" s="935"/>
      <c r="S28" s="936"/>
      <c r="T28" s="936"/>
      <c r="U28" s="935">
        <v>622</v>
      </c>
      <c r="V28" s="935"/>
      <c r="W28" s="935"/>
      <c r="X28" s="935"/>
      <c r="Y28" s="935"/>
      <c r="Z28" s="935"/>
      <c r="AA28" s="935"/>
      <c r="AB28" s="936"/>
      <c r="AC28" s="936"/>
      <c r="AD28" s="935">
        <v>9</v>
      </c>
      <c r="AE28" s="935"/>
      <c r="AF28" s="935"/>
      <c r="AG28" s="935"/>
      <c r="AH28" s="935"/>
      <c r="AI28" s="935"/>
      <c r="AJ28" s="935"/>
      <c r="AK28" s="936"/>
      <c r="AL28" s="936"/>
      <c r="AM28" s="935">
        <v>14</v>
      </c>
      <c r="AN28" s="935"/>
      <c r="AO28" s="935"/>
      <c r="AP28" s="935"/>
      <c r="AQ28" s="935"/>
      <c r="AR28" s="935"/>
      <c r="AS28" s="935"/>
      <c r="AT28" s="936"/>
      <c r="AU28" s="936"/>
      <c r="AV28" s="935">
        <v>9</v>
      </c>
      <c r="AW28" s="935"/>
      <c r="AX28" s="935"/>
      <c r="AY28" s="935"/>
      <c r="AZ28" s="935"/>
      <c r="BA28" s="935"/>
      <c r="BB28" s="935"/>
      <c r="BC28" s="936"/>
      <c r="BD28" s="936"/>
      <c r="BE28" s="935">
        <v>21</v>
      </c>
      <c r="BF28" s="935"/>
      <c r="BG28" s="935"/>
      <c r="BH28" s="935"/>
      <c r="BI28" s="935"/>
      <c r="BJ28" s="935"/>
      <c r="BK28" s="935"/>
      <c r="BL28" s="936"/>
      <c r="BM28" s="936"/>
      <c r="BN28" s="935">
        <v>14</v>
      </c>
      <c r="BO28" s="935"/>
      <c r="BP28" s="935"/>
      <c r="BQ28" s="935"/>
      <c r="BR28" s="935"/>
      <c r="BS28" s="935"/>
      <c r="BT28" s="935"/>
      <c r="BU28" s="683"/>
      <c r="BV28" s="683"/>
    </row>
    <row r="29" spans="1:74" s="471" customFormat="1" ht="19.5" customHeight="1">
      <c r="A29" s="256"/>
      <c r="B29" s="495"/>
      <c r="C29" s="935"/>
      <c r="D29" s="935"/>
      <c r="E29" s="935"/>
      <c r="F29" s="935"/>
      <c r="G29" s="935"/>
      <c r="H29" s="935"/>
      <c r="I29" s="935"/>
      <c r="J29" s="936"/>
      <c r="K29" s="936"/>
      <c r="L29" s="935"/>
      <c r="M29" s="935"/>
      <c r="N29" s="935"/>
      <c r="O29" s="935"/>
      <c r="P29" s="935"/>
      <c r="Q29" s="935"/>
      <c r="R29" s="935"/>
      <c r="S29" s="936"/>
      <c r="T29" s="936"/>
      <c r="U29" s="935"/>
      <c r="V29" s="935"/>
      <c r="W29" s="935"/>
      <c r="X29" s="935"/>
      <c r="Y29" s="935"/>
      <c r="Z29" s="935"/>
      <c r="AA29" s="935"/>
      <c r="AB29" s="936"/>
      <c r="AC29" s="936"/>
      <c r="AD29" s="935"/>
      <c r="AE29" s="935"/>
      <c r="AF29" s="935"/>
      <c r="AG29" s="935"/>
      <c r="AH29" s="935"/>
      <c r="AI29" s="935"/>
      <c r="AJ29" s="935"/>
      <c r="AK29" s="936"/>
      <c r="AL29" s="936"/>
      <c r="AM29" s="935"/>
      <c r="AN29" s="935"/>
      <c r="AO29" s="935"/>
      <c r="AP29" s="935"/>
      <c r="AQ29" s="935"/>
      <c r="AR29" s="935"/>
      <c r="AS29" s="935"/>
      <c r="AT29" s="936"/>
      <c r="AU29" s="936"/>
      <c r="AV29" s="935"/>
      <c r="AW29" s="935"/>
      <c r="AX29" s="935"/>
      <c r="AY29" s="935"/>
      <c r="AZ29" s="935"/>
      <c r="BA29" s="935"/>
      <c r="BB29" s="935"/>
      <c r="BC29" s="936"/>
      <c r="BD29" s="936"/>
      <c r="BE29" s="935"/>
      <c r="BF29" s="935"/>
      <c r="BG29" s="935"/>
      <c r="BH29" s="935"/>
      <c r="BI29" s="935"/>
      <c r="BJ29" s="935"/>
      <c r="BK29" s="935"/>
      <c r="BL29" s="936"/>
      <c r="BM29" s="936"/>
      <c r="BN29" s="935"/>
      <c r="BO29" s="935"/>
      <c r="BP29" s="935"/>
      <c r="BQ29" s="935"/>
      <c r="BR29" s="935"/>
      <c r="BS29" s="935"/>
      <c r="BT29" s="935"/>
      <c r="BU29" s="683"/>
      <c r="BV29" s="683"/>
    </row>
    <row r="30" spans="1:74" s="471" customFormat="1" ht="19.5" customHeight="1">
      <c r="A30" s="493">
        <v>2001</v>
      </c>
      <c r="B30" s="496" t="s">
        <v>236</v>
      </c>
      <c r="C30" s="935">
        <v>1096</v>
      </c>
      <c r="D30" s="935"/>
      <c r="E30" s="935"/>
      <c r="F30" s="935"/>
      <c r="G30" s="935"/>
      <c r="H30" s="935"/>
      <c r="I30" s="935"/>
      <c r="J30" s="936"/>
      <c r="K30" s="936"/>
      <c r="L30" s="935">
        <v>373</v>
      </c>
      <c r="M30" s="935"/>
      <c r="N30" s="935"/>
      <c r="O30" s="935"/>
      <c r="P30" s="935"/>
      <c r="Q30" s="935"/>
      <c r="R30" s="935"/>
      <c r="S30" s="936"/>
      <c r="T30" s="936"/>
      <c r="U30" s="935">
        <v>640</v>
      </c>
      <c r="V30" s="935"/>
      <c r="W30" s="935"/>
      <c r="X30" s="935"/>
      <c r="Y30" s="935"/>
      <c r="Z30" s="935"/>
      <c r="AA30" s="935"/>
      <c r="AB30" s="936"/>
      <c r="AC30" s="936"/>
      <c r="AD30" s="935">
        <v>12</v>
      </c>
      <c r="AE30" s="935"/>
      <c r="AF30" s="935"/>
      <c r="AG30" s="935"/>
      <c r="AH30" s="935"/>
      <c r="AI30" s="935"/>
      <c r="AJ30" s="935"/>
      <c r="AK30" s="936"/>
      <c r="AL30" s="936"/>
      <c r="AM30" s="935">
        <v>19</v>
      </c>
      <c r="AN30" s="935"/>
      <c r="AO30" s="935"/>
      <c r="AP30" s="935"/>
      <c r="AQ30" s="935"/>
      <c r="AR30" s="935"/>
      <c r="AS30" s="935"/>
      <c r="AT30" s="936"/>
      <c r="AU30" s="936"/>
      <c r="AV30" s="935">
        <v>9</v>
      </c>
      <c r="AW30" s="935"/>
      <c r="AX30" s="935"/>
      <c r="AY30" s="935"/>
      <c r="AZ30" s="935"/>
      <c r="BA30" s="935"/>
      <c r="BB30" s="935"/>
      <c r="BC30" s="936"/>
      <c r="BD30" s="936"/>
      <c r="BE30" s="935">
        <v>22</v>
      </c>
      <c r="BF30" s="935"/>
      <c r="BG30" s="935"/>
      <c r="BH30" s="935"/>
      <c r="BI30" s="935"/>
      <c r="BJ30" s="935"/>
      <c r="BK30" s="935"/>
      <c r="BL30" s="936"/>
      <c r="BM30" s="936"/>
      <c r="BN30" s="935">
        <v>21</v>
      </c>
      <c r="BO30" s="935"/>
      <c r="BP30" s="935"/>
      <c r="BQ30" s="935"/>
      <c r="BR30" s="935"/>
      <c r="BS30" s="935"/>
      <c r="BT30" s="935"/>
      <c r="BU30" s="683"/>
      <c r="BV30" s="683"/>
    </row>
    <row r="31" spans="2:74" s="471" customFormat="1" ht="19.5" customHeight="1">
      <c r="B31" s="257" t="s">
        <v>237</v>
      </c>
      <c r="C31" s="935">
        <v>1029</v>
      </c>
      <c r="D31" s="935"/>
      <c r="E31" s="935"/>
      <c r="F31" s="935"/>
      <c r="G31" s="935"/>
      <c r="H31" s="935"/>
      <c r="I31" s="935"/>
      <c r="J31" s="936"/>
      <c r="K31" s="936"/>
      <c r="L31" s="935">
        <v>359</v>
      </c>
      <c r="M31" s="935"/>
      <c r="N31" s="935"/>
      <c r="O31" s="935"/>
      <c r="P31" s="935"/>
      <c r="Q31" s="935"/>
      <c r="R31" s="935"/>
      <c r="S31" s="936"/>
      <c r="T31" s="936"/>
      <c r="U31" s="935">
        <v>619</v>
      </c>
      <c r="V31" s="935"/>
      <c r="W31" s="935"/>
      <c r="X31" s="935"/>
      <c r="Y31" s="935"/>
      <c r="Z31" s="935"/>
      <c r="AA31" s="935"/>
      <c r="AB31" s="936"/>
      <c r="AC31" s="936"/>
      <c r="AD31" s="935">
        <v>7</v>
      </c>
      <c r="AE31" s="935"/>
      <c r="AF31" s="935"/>
      <c r="AG31" s="935"/>
      <c r="AH31" s="935"/>
      <c r="AI31" s="935"/>
      <c r="AJ31" s="935"/>
      <c r="AK31" s="936"/>
      <c r="AL31" s="936"/>
      <c r="AM31" s="935">
        <v>13</v>
      </c>
      <c r="AN31" s="935"/>
      <c r="AO31" s="935"/>
      <c r="AP31" s="935"/>
      <c r="AQ31" s="935"/>
      <c r="AR31" s="935"/>
      <c r="AS31" s="935"/>
      <c r="AT31" s="936"/>
      <c r="AU31" s="936"/>
      <c r="AV31" s="935">
        <v>8</v>
      </c>
      <c r="AW31" s="935"/>
      <c r="AX31" s="935"/>
      <c r="AY31" s="935"/>
      <c r="AZ31" s="935"/>
      <c r="BA31" s="935"/>
      <c r="BB31" s="935"/>
      <c r="BC31" s="936"/>
      <c r="BD31" s="936"/>
      <c r="BE31" s="935">
        <v>20</v>
      </c>
      <c r="BF31" s="935"/>
      <c r="BG31" s="935"/>
      <c r="BH31" s="935"/>
      <c r="BI31" s="935"/>
      <c r="BJ31" s="935"/>
      <c r="BK31" s="935"/>
      <c r="BL31" s="936"/>
      <c r="BM31" s="936"/>
      <c r="BN31" s="935">
        <f>C31-SUM(L31:BK31)</f>
        <v>3</v>
      </c>
      <c r="BO31" s="935"/>
      <c r="BP31" s="935"/>
      <c r="BQ31" s="935"/>
      <c r="BR31" s="935"/>
      <c r="BS31" s="935"/>
      <c r="BT31" s="935"/>
      <c r="BU31" s="683"/>
      <c r="BV31" s="683"/>
    </row>
    <row r="32" spans="2:74" s="471" customFormat="1" ht="19.5" customHeight="1">
      <c r="B32" s="257" t="s">
        <v>238</v>
      </c>
      <c r="C32" s="935">
        <v>1145</v>
      </c>
      <c r="D32" s="935"/>
      <c r="E32" s="935"/>
      <c r="F32" s="935"/>
      <c r="G32" s="935"/>
      <c r="H32" s="935"/>
      <c r="I32" s="935"/>
      <c r="J32" s="936"/>
      <c r="K32" s="936"/>
      <c r="L32" s="935">
        <v>401</v>
      </c>
      <c r="M32" s="935"/>
      <c r="N32" s="935"/>
      <c r="O32" s="935"/>
      <c r="P32" s="935"/>
      <c r="Q32" s="935"/>
      <c r="R32" s="935"/>
      <c r="S32" s="936"/>
      <c r="T32" s="936"/>
      <c r="U32" s="935">
        <v>691</v>
      </c>
      <c r="V32" s="935"/>
      <c r="W32" s="935"/>
      <c r="X32" s="935"/>
      <c r="Y32" s="935"/>
      <c r="Z32" s="935"/>
      <c r="AA32" s="935"/>
      <c r="AB32" s="936"/>
      <c r="AC32" s="936"/>
      <c r="AD32" s="935">
        <v>0</v>
      </c>
      <c r="AE32" s="935"/>
      <c r="AF32" s="935"/>
      <c r="AG32" s="935"/>
      <c r="AH32" s="935"/>
      <c r="AI32" s="935"/>
      <c r="AJ32" s="935"/>
      <c r="AK32" s="936"/>
      <c r="AL32" s="936"/>
      <c r="AM32" s="935">
        <v>17</v>
      </c>
      <c r="AN32" s="935"/>
      <c r="AO32" s="935"/>
      <c r="AP32" s="935"/>
      <c r="AQ32" s="935"/>
      <c r="AR32" s="935"/>
      <c r="AS32" s="935"/>
      <c r="AT32" s="936"/>
      <c r="AU32" s="936"/>
      <c r="AV32" s="935">
        <v>9</v>
      </c>
      <c r="AW32" s="935"/>
      <c r="AX32" s="935"/>
      <c r="AY32" s="935"/>
      <c r="AZ32" s="935"/>
      <c r="BA32" s="935"/>
      <c r="BB32" s="935"/>
      <c r="BC32" s="936"/>
      <c r="BD32" s="936"/>
      <c r="BE32" s="935">
        <v>22</v>
      </c>
      <c r="BF32" s="935"/>
      <c r="BG32" s="935"/>
      <c r="BH32" s="935"/>
      <c r="BI32" s="935"/>
      <c r="BJ32" s="935"/>
      <c r="BK32" s="935"/>
      <c r="BL32" s="936"/>
      <c r="BM32" s="936"/>
      <c r="BN32" s="935">
        <f>C32-SUM(L32:BK32)</f>
        <v>5</v>
      </c>
      <c r="BO32" s="935"/>
      <c r="BP32" s="935"/>
      <c r="BQ32" s="935"/>
      <c r="BR32" s="935"/>
      <c r="BS32" s="935"/>
      <c r="BT32" s="935"/>
      <c r="BU32" s="683"/>
      <c r="BV32" s="683"/>
    </row>
    <row r="33" spans="2:74" s="471" customFormat="1" ht="19.5" customHeight="1">
      <c r="B33" s="257" t="s">
        <v>239</v>
      </c>
      <c r="C33" s="935">
        <v>1137</v>
      </c>
      <c r="D33" s="935"/>
      <c r="E33" s="935"/>
      <c r="F33" s="935"/>
      <c r="G33" s="935"/>
      <c r="H33" s="935"/>
      <c r="I33" s="935"/>
      <c r="J33" s="936"/>
      <c r="K33" s="936"/>
      <c r="L33" s="935">
        <v>405</v>
      </c>
      <c r="M33" s="935"/>
      <c r="N33" s="935"/>
      <c r="O33" s="935"/>
      <c r="P33" s="935"/>
      <c r="Q33" s="935"/>
      <c r="R33" s="935"/>
      <c r="S33" s="936"/>
      <c r="T33" s="936"/>
      <c r="U33" s="935">
        <v>681</v>
      </c>
      <c r="V33" s="935"/>
      <c r="W33" s="935"/>
      <c r="X33" s="935"/>
      <c r="Y33" s="935"/>
      <c r="Z33" s="935"/>
      <c r="AA33" s="935"/>
      <c r="AB33" s="936"/>
      <c r="AC33" s="936"/>
      <c r="AD33" s="935">
        <v>0</v>
      </c>
      <c r="AE33" s="935"/>
      <c r="AF33" s="935"/>
      <c r="AG33" s="935"/>
      <c r="AH33" s="935"/>
      <c r="AI33" s="935"/>
      <c r="AJ33" s="935"/>
      <c r="AK33" s="936"/>
      <c r="AL33" s="936"/>
      <c r="AM33" s="935">
        <v>20</v>
      </c>
      <c r="AN33" s="935"/>
      <c r="AO33" s="935"/>
      <c r="AP33" s="935"/>
      <c r="AQ33" s="935"/>
      <c r="AR33" s="935"/>
      <c r="AS33" s="935"/>
      <c r="AT33" s="936"/>
      <c r="AU33" s="936"/>
      <c r="AV33" s="935">
        <v>8</v>
      </c>
      <c r="AW33" s="935"/>
      <c r="AX33" s="935"/>
      <c r="AY33" s="935"/>
      <c r="AZ33" s="935"/>
      <c r="BA33" s="935"/>
      <c r="BB33" s="935"/>
      <c r="BC33" s="936"/>
      <c r="BD33" s="936"/>
      <c r="BE33" s="935">
        <v>17</v>
      </c>
      <c r="BF33" s="935"/>
      <c r="BG33" s="935"/>
      <c r="BH33" s="935"/>
      <c r="BI33" s="935"/>
      <c r="BJ33" s="935"/>
      <c r="BK33" s="935"/>
      <c r="BL33" s="936"/>
      <c r="BM33" s="936"/>
      <c r="BN33" s="935">
        <v>6</v>
      </c>
      <c r="BO33" s="935"/>
      <c r="BP33" s="935"/>
      <c r="BQ33" s="935"/>
      <c r="BR33" s="935"/>
      <c r="BS33" s="935"/>
      <c r="BT33" s="935"/>
      <c r="BU33" s="683"/>
      <c r="BV33" s="683"/>
    </row>
    <row r="34" spans="2:74" s="471" customFormat="1" ht="19.5" customHeight="1">
      <c r="B34" s="257" t="s">
        <v>240</v>
      </c>
      <c r="C34" s="935">
        <f>SUM(L34:BT34)</f>
        <v>1165</v>
      </c>
      <c r="D34" s="935"/>
      <c r="E34" s="935"/>
      <c r="F34" s="935"/>
      <c r="G34" s="935"/>
      <c r="H34" s="935"/>
      <c r="I34" s="935"/>
      <c r="J34" s="936"/>
      <c r="K34" s="936"/>
      <c r="L34" s="935">
        <v>429</v>
      </c>
      <c r="M34" s="935"/>
      <c r="N34" s="935"/>
      <c r="O34" s="935"/>
      <c r="P34" s="935"/>
      <c r="Q34" s="935"/>
      <c r="R34" s="935"/>
      <c r="S34" s="936"/>
      <c r="T34" s="936"/>
      <c r="U34" s="935">
        <v>691</v>
      </c>
      <c r="V34" s="935"/>
      <c r="W34" s="935"/>
      <c r="X34" s="935"/>
      <c r="Y34" s="935"/>
      <c r="Z34" s="935"/>
      <c r="AA34" s="935"/>
      <c r="AB34" s="936"/>
      <c r="AC34" s="936"/>
      <c r="AD34" s="935">
        <v>0</v>
      </c>
      <c r="AE34" s="935"/>
      <c r="AF34" s="935"/>
      <c r="AG34" s="935"/>
      <c r="AH34" s="935"/>
      <c r="AI34" s="935"/>
      <c r="AJ34" s="935"/>
      <c r="AK34" s="936"/>
      <c r="AL34" s="936"/>
      <c r="AM34" s="935">
        <v>17</v>
      </c>
      <c r="AN34" s="935"/>
      <c r="AO34" s="935"/>
      <c r="AP34" s="935"/>
      <c r="AQ34" s="935"/>
      <c r="AR34" s="935"/>
      <c r="AS34" s="935"/>
      <c r="AT34" s="936"/>
      <c r="AU34" s="936"/>
      <c r="AV34" s="935">
        <v>9</v>
      </c>
      <c r="AW34" s="935"/>
      <c r="AX34" s="935"/>
      <c r="AY34" s="935"/>
      <c r="AZ34" s="935"/>
      <c r="BA34" s="935"/>
      <c r="BB34" s="935"/>
      <c r="BC34" s="936"/>
      <c r="BD34" s="936"/>
      <c r="BE34" s="935">
        <v>15</v>
      </c>
      <c r="BF34" s="935"/>
      <c r="BG34" s="935"/>
      <c r="BH34" s="935"/>
      <c r="BI34" s="935"/>
      <c r="BJ34" s="935"/>
      <c r="BK34" s="935"/>
      <c r="BL34" s="936"/>
      <c r="BM34" s="936"/>
      <c r="BN34" s="935">
        <v>4</v>
      </c>
      <c r="BO34" s="935"/>
      <c r="BP34" s="935"/>
      <c r="BQ34" s="935"/>
      <c r="BR34" s="935"/>
      <c r="BS34" s="935"/>
      <c r="BT34" s="935"/>
      <c r="BU34" s="683"/>
      <c r="BV34" s="683"/>
    </row>
    <row r="35" spans="1:74" s="494" customFormat="1" ht="19.5" customHeight="1">
      <c r="A35" s="471"/>
      <c r="B35" s="257" t="s">
        <v>729</v>
      </c>
      <c r="C35" s="935">
        <f>SUM(C30:I34)</f>
        <v>5572</v>
      </c>
      <c r="D35" s="935"/>
      <c r="E35" s="935"/>
      <c r="F35" s="935"/>
      <c r="G35" s="935"/>
      <c r="H35" s="935"/>
      <c r="I35" s="935"/>
      <c r="J35" s="936"/>
      <c r="K35" s="936"/>
      <c r="L35" s="935">
        <f>SUM(L30:R34)</f>
        <v>1967</v>
      </c>
      <c r="M35" s="935"/>
      <c r="N35" s="935"/>
      <c r="O35" s="935"/>
      <c r="P35" s="935"/>
      <c r="Q35" s="935"/>
      <c r="R35" s="935"/>
      <c r="S35" s="936"/>
      <c r="T35" s="936"/>
      <c r="U35" s="935">
        <f>SUM(U30:AA34)</f>
        <v>3322</v>
      </c>
      <c r="V35" s="935"/>
      <c r="W35" s="935"/>
      <c r="X35" s="935"/>
      <c r="Y35" s="935"/>
      <c r="Z35" s="935"/>
      <c r="AA35" s="935"/>
      <c r="AB35" s="936"/>
      <c r="AC35" s="936"/>
      <c r="AD35" s="935">
        <f>SUM(AD30:AJ34)</f>
        <v>19</v>
      </c>
      <c r="AE35" s="935"/>
      <c r="AF35" s="935"/>
      <c r="AG35" s="935"/>
      <c r="AH35" s="935"/>
      <c r="AI35" s="935"/>
      <c r="AJ35" s="935"/>
      <c r="AK35" s="936"/>
      <c r="AL35" s="936"/>
      <c r="AM35" s="935">
        <f>SUM(AM30:AS34)</f>
        <v>86</v>
      </c>
      <c r="AN35" s="935"/>
      <c r="AO35" s="935"/>
      <c r="AP35" s="935"/>
      <c r="AQ35" s="935"/>
      <c r="AR35" s="935"/>
      <c r="AS35" s="935"/>
      <c r="AT35" s="936"/>
      <c r="AU35" s="936"/>
      <c r="AV35" s="935">
        <f>SUM(AV30:BB34)</f>
        <v>43</v>
      </c>
      <c r="AW35" s="935"/>
      <c r="AX35" s="935"/>
      <c r="AY35" s="935"/>
      <c r="AZ35" s="935"/>
      <c r="BA35" s="935"/>
      <c r="BB35" s="935"/>
      <c r="BC35" s="936"/>
      <c r="BD35" s="936"/>
      <c r="BE35" s="935">
        <f>SUM(BE30:BK34)</f>
        <v>96</v>
      </c>
      <c r="BF35" s="935"/>
      <c r="BG35" s="935"/>
      <c r="BH35" s="935"/>
      <c r="BI35" s="935"/>
      <c r="BJ35" s="935"/>
      <c r="BK35" s="935"/>
      <c r="BL35" s="936"/>
      <c r="BM35" s="936"/>
      <c r="BN35" s="935">
        <f>SUM(BN30:BT34)</f>
        <v>39</v>
      </c>
      <c r="BO35" s="935"/>
      <c r="BP35" s="935"/>
      <c r="BQ35" s="935"/>
      <c r="BR35" s="935"/>
      <c r="BS35" s="935"/>
      <c r="BT35" s="935"/>
      <c r="BU35" s="683"/>
      <c r="BV35" s="683"/>
    </row>
    <row r="36" spans="1:74" s="494" customFormat="1" ht="19.5" customHeight="1">
      <c r="A36" s="471"/>
      <c r="B36" s="257"/>
      <c r="C36" s="935"/>
      <c r="D36" s="935"/>
      <c r="E36" s="935"/>
      <c r="F36" s="935"/>
      <c r="G36" s="935"/>
      <c r="H36" s="935"/>
      <c r="I36" s="935"/>
      <c r="J36" s="936"/>
      <c r="K36" s="936"/>
      <c r="L36" s="935"/>
      <c r="M36" s="935"/>
      <c r="N36" s="935"/>
      <c r="O36" s="935"/>
      <c r="P36" s="935"/>
      <c r="Q36" s="935"/>
      <c r="R36" s="935"/>
      <c r="S36" s="936"/>
      <c r="T36" s="936"/>
      <c r="U36" s="935"/>
      <c r="V36" s="935"/>
      <c r="W36" s="935"/>
      <c r="X36" s="935"/>
      <c r="Y36" s="935"/>
      <c r="Z36" s="935"/>
      <c r="AA36" s="935"/>
      <c r="AB36" s="936"/>
      <c r="AC36" s="936"/>
      <c r="AD36" s="935"/>
      <c r="AE36" s="935"/>
      <c r="AF36" s="935"/>
      <c r="AG36" s="935"/>
      <c r="AH36" s="935"/>
      <c r="AI36" s="935"/>
      <c r="AJ36" s="935"/>
      <c r="AK36" s="936"/>
      <c r="AL36" s="936"/>
      <c r="AM36" s="935"/>
      <c r="AN36" s="935"/>
      <c r="AO36" s="935"/>
      <c r="AP36" s="935"/>
      <c r="AQ36" s="935"/>
      <c r="AR36" s="935"/>
      <c r="AS36" s="935"/>
      <c r="AT36" s="936"/>
      <c r="AU36" s="936"/>
      <c r="AV36" s="935"/>
      <c r="AW36" s="935"/>
      <c r="AX36" s="935"/>
      <c r="AY36" s="935"/>
      <c r="AZ36" s="935"/>
      <c r="BA36" s="935"/>
      <c r="BB36" s="935"/>
      <c r="BC36" s="936"/>
      <c r="BD36" s="936"/>
      <c r="BE36" s="935"/>
      <c r="BF36" s="935"/>
      <c r="BG36" s="935"/>
      <c r="BH36" s="935"/>
      <c r="BI36" s="935"/>
      <c r="BJ36" s="935"/>
      <c r="BK36" s="935"/>
      <c r="BL36" s="936"/>
      <c r="BM36" s="936"/>
      <c r="BN36" s="935"/>
      <c r="BO36" s="935"/>
      <c r="BP36" s="935"/>
      <c r="BQ36" s="935"/>
      <c r="BR36" s="935"/>
      <c r="BS36" s="935"/>
      <c r="BT36" s="935"/>
      <c r="BU36" s="683"/>
      <c r="BV36" s="683"/>
    </row>
    <row r="37" spans="3:74" s="471" customFormat="1" ht="19.5" customHeight="1">
      <c r="C37" s="935"/>
      <c r="D37" s="935"/>
      <c r="E37" s="935"/>
      <c r="F37" s="935"/>
      <c r="G37" s="935"/>
      <c r="H37" s="935"/>
      <c r="I37" s="935"/>
      <c r="J37" s="683"/>
      <c r="K37" s="683"/>
      <c r="L37" s="935"/>
      <c r="M37" s="935"/>
      <c r="N37" s="935"/>
      <c r="O37" s="935"/>
      <c r="P37" s="935"/>
      <c r="Q37" s="935"/>
      <c r="R37" s="935"/>
      <c r="S37" s="683"/>
      <c r="T37" s="683"/>
      <c r="U37" s="935"/>
      <c r="V37" s="935"/>
      <c r="W37" s="935"/>
      <c r="X37" s="935"/>
      <c r="Y37" s="935"/>
      <c r="Z37" s="935"/>
      <c r="AA37" s="935"/>
      <c r="AB37" s="683"/>
      <c r="AC37" s="683"/>
      <c r="AD37" s="935"/>
      <c r="AE37" s="935"/>
      <c r="AF37" s="935"/>
      <c r="AG37" s="935"/>
      <c r="AH37" s="935"/>
      <c r="AI37" s="935"/>
      <c r="AJ37" s="935"/>
      <c r="AK37" s="683"/>
      <c r="AL37" s="683"/>
      <c r="AM37" s="935"/>
      <c r="AN37" s="935"/>
      <c r="AO37" s="935"/>
      <c r="AP37" s="935"/>
      <c r="AQ37" s="935"/>
      <c r="AR37" s="935"/>
      <c r="AS37" s="935"/>
      <c r="AT37" s="683"/>
      <c r="AU37" s="683"/>
      <c r="AV37" s="935"/>
      <c r="AW37" s="935"/>
      <c r="AX37" s="935"/>
      <c r="AY37" s="935"/>
      <c r="AZ37" s="935"/>
      <c r="BA37" s="935"/>
      <c r="BB37" s="935"/>
      <c r="BC37" s="683"/>
      <c r="BD37" s="683"/>
      <c r="BE37" s="935"/>
      <c r="BF37" s="935"/>
      <c r="BG37" s="935"/>
      <c r="BH37" s="935"/>
      <c r="BI37" s="935"/>
      <c r="BJ37" s="935"/>
      <c r="BK37" s="935"/>
      <c r="BL37" s="683"/>
      <c r="BM37" s="683"/>
      <c r="BN37" s="935"/>
      <c r="BO37" s="935"/>
      <c r="BP37" s="935"/>
      <c r="BQ37" s="935"/>
      <c r="BR37" s="935"/>
      <c r="BS37" s="935"/>
      <c r="BT37" s="935"/>
      <c r="BU37" s="683"/>
      <c r="BV37" s="683"/>
    </row>
    <row r="38" spans="1:74" ht="19.5" customHeight="1">
      <c r="A38" s="256"/>
      <c r="B38" s="495"/>
      <c r="C38" s="935"/>
      <c r="D38" s="935"/>
      <c r="E38" s="935"/>
      <c r="F38" s="935"/>
      <c r="G38" s="935"/>
      <c r="H38" s="935"/>
      <c r="I38" s="935"/>
      <c r="J38" s="683"/>
      <c r="K38" s="683"/>
      <c r="L38" s="935"/>
      <c r="M38" s="935"/>
      <c r="N38" s="935"/>
      <c r="O38" s="935"/>
      <c r="P38" s="935"/>
      <c r="Q38" s="935"/>
      <c r="R38" s="935"/>
      <c r="S38" s="683"/>
      <c r="T38" s="683"/>
      <c r="U38" s="935"/>
      <c r="V38" s="935"/>
      <c r="W38" s="935"/>
      <c r="X38" s="935"/>
      <c r="Y38" s="935"/>
      <c r="Z38" s="935"/>
      <c r="AA38" s="935"/>
      <c r="AB38" s="683"/>
      <c r="AC38" s="683"/>
      <c r="AD38" s="935"/>
      <c r="AE38" s="935"/>
      <c r="AF38" s="935"/>
      <c r="AG38" s="935"/>
      <c r="AH38" s="935"/>
      <c r="AI38" s="935"/>
      <c r="AJ38" s="935"/>
      <c r="AK38" s="683"/>
      <c r="AL38" s="683"/>
      <c r="AM38" s="935"/>
      <c r="AN38" s="935"/>
      <c r="AO38" s="935"/>
      <c r="AP38" s="935"/>
      <c r="AQ38" s="935"/>
      <c r="AR38" s="935"/>
      <c r="AS38" s="935"/>
      <c r="AT38" s="683"/>
      <c r="AU38" s="683"/>
      <c r="AV38" s="935"/>
      <c r="AW38" s="935"/>
      <c r="AX38" s="935"/>
      <c r="AY38" s="935"/>
      <c r="AZ38" s="935"/>
      <c r="BA38" s="935"/>
      <c r="BB38" s="935"/>
      <c r="BC38" s="683"/>
      <c r="BD38" s="683"/>
      <c r="BE38" s="935"/>
      <c r="BF38" s="935"/>
      <c r="BG38" s="935"/>
      <c r="BH38" s="935"/>
      <c r="BI38" s="935"/>
      <c r="BJ38" s="935"/>
      <c r="BK38" s="935"/>
      <c r="BL38" s="683"/>
      <c r="BM38" s="683"/>
      <c r="BN38" s="935"/>
      <c r="BO38" s="935"/>
      <c r="BP38" s="935"/>
      <c r="BQ38" s="935"/>
      <c r="BR38" s="935"/>
      <c r="BS38" s="935"/>
      <c r="BT38" s="935"/>
      <c r="BU38" s="683"/>
      <c r="BV38" s="683"/>
    </row>
    <row r="39" spans="1:74" s="497" customFormat="1" ht="18" customHeight="1">
      <c r="A39" s="970" t="s">
        <v>530</v>
      </c>
      <c r="B39" s="971"/>
      <c r="C39" s="976" t="s">
        <v>16</v>
      </c>
      <c r="D39" s="959"/>
      <c r="E39" s="959"/>
      <c r="F39" s="959"/>
      <c r="G39" s="959"/>
      <c r="H39" s="959"/>
      <c r="I39" s="959"/>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59"/>
      <c r="AP39" s="959"/>
      <c r="AQ39" s="959"/>
      <c r="AR39" s="959"/>
      <c r="AS39" s="959"/>
      <c r="AT39" s="959"/>
      <c r="AU39" s="959"/>
      <c r="AV39" s="959"/>
      <c r="AW39" s="959"/>
      <c r="AX39" s="959"/>
      <c r="AY39" s="959"/>
      <c r="AZ39" s="959"/>
      <c r="BA39" s="959"/>
      <c r="BB39" s="959"/>
      <c r="BC39" s="959"/>
      <c r="BD39" s="959"/>
      <c r="BE39" s="959"/>
      <c r="BF39" s="959"/>
      <c r="BG39" s="959"/>
      <c r="BH39" s="959"/>
      <c r="BI39" s="959"/>
      <c r="BJ39" s="959"/>
      <c r="BK39" s="959"/>
      <c r="BL39" s="959"/>
      <c r="BM39" s="959"/>
      <c r="BN39" s="959"/>
      <c r="BO39" s="959"/>
      <c r="BP39" s="959"/>
      <c r="BQ39" s="959"/>
      <c r="BR39" s="959"/>
      <c r="BS39" s="959"/>
      <c r="BT39" s="959"/>
      <c r="BU39" s="959"/>
      <c r="BV39" s="959"/>
    </row>
    <row r="40" spans="1:74" s="497" customFormat="1" ht="18" customHeight="1">
      <c r="A40" s="972"/>
      <c r="B40" s="973"/>
      <c r="C40" s="949" t="s">
        <v>338</v>
      </c>
      <c r="D40" s="950"/>
      <c r="E40" s="950"/>
      <c r="F40" s="950"/>
      <c r="G40" s="950"/>
      <c r="H40" s="950"/>
      <c r="I40" s="950"/>
      <c r="J40" s="951"/>
      <c r="K40" s="949" t="s">
        <v>8</v>
      </c>
      <c r="L40" s="950"/>
      <c r="M40" s="950"/>
      <c r="N40" s="950"/>
      <c r="O40" s="950"/>
      <c r="P40" s="950"/>
      <c r="Q40" s="950"/>
      <c r="R40" s="951"/>
      <c r="S40" s="949" t="s">
        <v>144</v>
      </c>
      <c r="T40" s="950"/>
      <c r="U40" s="950"/>
      <c r="V40" s="950"/>
      <c r="W40" s="950"/>
      <c r="X40" s="950"/>
      <c r="Y40" s="950"/>
      <c r="Z40" s="951"/>
      <c r="AA40" s="820" t="s">
        <v>576</v>
      </c>
      <c r="AB40" s="821"/>
      <c r="AC40" s="821"/>
      <c r="AD40" s="821"/>
      <c r="AE40" s="821"/>
      <c r="AF40" s="821"/>
      <c r="AG40" s="821"/>
      <c r="AH40" s="821"/>
      <c r="AI40" s="949" t="s">
        <v>17</v>
      </c>
      <c r="AJ40" s="950"/>
      <c r="AK40" s="950"/>
      <c r="AL40" s="950"/>
      <c r="AM40" s="950"/>
      <c r="AN40" s="950"/>
      <c r="AO40" s="950"/>
      <c r="AP40" s="951"/>
      <c r="AQ40" s="949" t="s">
        <v>9</v>
      </c>
      <c r="AR40" s="950"/>
      <c r="AS40" s="950"/>
      <c r="AT40" s="950"/>
      <c r="AU40" s="950"/>
      <c r="AV40" s="950"/>
      <c r="AW40" s="950"/>
      <c r="AX40" s="951"/>
      <c r="AY40" s="949" t="s">
        <v>10</v>
      </c>
      <c r="AZ40" s="950"/>
      <c r="BA40" s="950"/>
      <c r="BB40" s="950"/>
      <c r="BC40" s="950"/>
      <c r="BD40" s="950"/>
      <c r="BE40" s="950"/>
      <c r="BF40" s="951"/>
      <c r="BG40" s="949" t="s">
        <v>11</v>
      </c>
      <c r="BH40" s="950"/>
      <c r="BI40" s="950"/>
      <c r="BJ40" s="950"/>
      <c r="BK40" s="950"/>
      <c r="BL40" s="950"/>
      <c r="BM40" s="950"/>
      <c r="BN40" s="951"/>
      <c r="BO40" s="949" t="s">
        <v>145</v>
      </c>
      <c r="BP40" s="950"/>
      <c r="BQ40" s="950"/>
      <c r="BR40" s="950"/>
      <c r="BS40" s="950"/>
      <c r="BT40" s="950"/>
      <c r="BU40" s="950"/>
      <c r="BV40" s="950"/>
    </row>
    <row r="41" spans="1:74" s="490" customFormat="1" ht="18" customHeight="1">
      <c r="A41" s="972"/>
      <c r="B41" s="973"/>
      <c r="C41" s="944" t="s">
        <v>343</v>
      </c>
      <c r="D41" s="952"/>
      <c r="E41" s="952"/>
      <c r="F41" s="952"/>
      <c r="G41" s="952"/>
      <c r="H41" s="952"/>
      <c r="I41" s="952"/>
      <c r="J41" s="953"/>
      <c r="K41" s="954" t="s">
        <v>579</v>
      </c>
      <c r="L41" s="955"/>
      <c r="M41" s="955"/>
      <c r="N41" s="955"/>
      <c r="O41" s="955"/>
      <c r="P41" s="955"/>
      <c r="Q41" s="955"/>
      <c r="R41" s="956"/>
      <c r="S41" s="944" t="s">
        <v>12</v>
      </c>
      <c r="T41" s="952"/>
      <c r="U41" s="952"/>
      <c r="V41" s="952"/>
      <c r="W41" s="952"/>
      <c r="X41" s="952"/>
      <c r="Y41" s="952"/>
      <c r="Z41" s="953"/>
      <c r="AA41" s="957" t="s">
        <v>604</v>
      </c>
      <c r="AB41" s="957"/>
      <c r="AC41" s="957"/>
      <c r="AD41" s="957"/>
      <c r="AE41" s="957"/>
      <c r="AF41" s="957"/>
      <c r="AG41" s="957"/>
      <c r="AH41" s="957"/>
      <c r="AI41" s="944" t="s">
        <v>18</v>
      </c>
      <c r="AJ41" s="952"/>
      <c r="AK41" s="952"/>
      <c r="AL41" s="952"/>
      <c r="AM41" s="952"/>
      <c r="AN41" s="952"/>
      <c r="AO41" s="952"/>
      <c r="AP41" s="953"/>
      <c r="AQ41" s="944" t="s">
        <v>13</v>
      </c>
      <c r="AR41" s="952"/>
      <c r="AS41" s="952"/>
      <c r="AT41" s="952"/>
      <c r="AU41" s="952"/>
      <c r="AV41" s="952"/>
      <c r="AW41" s="952"/>
      <c r="AX41" s="953"/>
      <c r="AY41" s="944" t="s">
        <v>14</v>
      </c>
      <c r="AZ41" s="952"/>
      <c r="BA41" s="952"/>
      <c r="BB41" s="952"/>
      <c r="BC41" s="952"/>
      <c r="BD41" s="952"/>
      <c r="BE41" s="952"/>
      <c r="BF41" s="953"/>
      <c r="BG41" s="944" t="s">
        <v>15</v>
      </c>
      <c r="BH41" s="952"/>
      <c r="BI41" s="952"/>
      <c r="BJ41" s="952"/>
      <c r="BK41" s="952"/>
      <c r="BL41" s="952"/>
      <c r="BM41" s="952"/>
      <c r="BN41" s="953"/>
      <c r="BO41" s="944" t="s">
        <v>399</v>
      </c>
      <c r="BP41" s="952"/>
      <c r="BQ41" s="952"/>
      <c r="BR41" s="952"/>
      <c r="BS41" s="952"/>
      <c r="BT41" s="952"/>
      <c r="BU41" s="952"/>
      <c r="BV41" s="952"/>
    </row>
    <row r="42" spans="1:74" s="490" customFormat="1" ht="18" customHeight="1">
      <c r="A42" s="974"/>
      <c r="B42" s="975"/>
      <c r="C42" s="961"/>
      <c r="D42" s="962"/>
      <c r="E42" s="962"/>
      <c r="F42" s="962"/>
      <c r="G42" s="962"/>
      <c r="H42" s="962"/>
      <c r="I42" s="962"/>
      <c r="J42" s="969"/>
      <c r="K42" s="966" t="s">
        <v>578</v>
      </c>
      <c r="L42" s="967"/>
      <c r="M42" s="967"/>
      <c r="N42" s="967"/>
      <c r="O42" s="967"/>
      <c r="P42" s="967"/>
      <c r="Q42" s="967"/>
      <c r="R42" s="968"/>
      <c r="S42" s="961"/>
      <c r="T42" s="962"/>
      <c r="U42" s="962"/>
      <c r="V42" s="962"/>
      <c r="W42" s="962"/>
      <c r="X42" s="962"/>
      <c r="Y42" s="962"/>
      <c r="Z42" s="969"/>
      <c r="AA42" s="963" t="s">
        <v>606</v>
      </c>
      <c r="AB42" s="964"/>
      <c r="AC42" s="964"/>
      <c r="AD42" s="964"/>
      <c r="AE42" s="964"/>
      <c r="AF42" s="964"/>
      <c r="AG42" s="964"/>
      <c r="AH42" s="965"/>
      <c r="AI42" s="961"/>
      <c r="AJ42" s="962"/>
      <c r="AK42" s="962"/>
      <c r="AL42" s="962"/>
      <c r="AM42" s="962"/>
      <c r="AN42" s="962"/>
      <c r="AO42" s="962"/>
      <c r="AP42" s="969"/>
      <c r="AQ42" s="961"/>
      <c r="AR42" s="962"/>
      <c r="AS42" s="962"/>
      <c r="AT42" s="962"/>
      <c r="AU42" s="962"/>
      <c r="AV42" s="962"/>
      <c r="AW42" s="962"/>
      <c r="AX42" s="969"/>
      <c r="AY42" s="961"/>
      <c r="AZ42" s="962"/>
      <c r="BA42" s="962"/>
      <c r="BB42" s="962"/>
      <c r="BC42" s="962"/>
      <c r="BD42" s="962"/>
      <c r="BE42" s="962"/>
      <c r="BF42" s="969"/>
      <c r="BG42" s="961"/>
      <c r="BH42" s="962"/>
      <c r="BI42" s="962"/>
      <c r="BJ42" s="962"/>
      <c r="BK42" s="962"/>
      <c r="BL42" s="962"/>
      <c r="BM42" s="962"/>
      <c r="BN42" s="969"/>
      <c r="BO42" s="961"/>
      <c r="BP42" s="962"/>
      <c r="BQ42" s="962"/>
      <c r="BR42" s="962"/>
      <c r="BS42" s="962"/>
      <c r="BT42" s="962"/>
      <c r="BU42" s="962"/>
      <c r="BV42" s="962"/>
    </row>
    <row r="43" spans="1:74" s="491" customFormat="1" ht="16.5">
      <c r="A43" s="946">
        <v>1</v>
      </c>
      <c r="B43" s="958"/>
      <c r="C43" s="939">
        <v>10</v>
      </c>
      <c r="D43" s="959"/>
      <c r="E43" s="959"/>
      <c r="F43" s="959"/>
      <c r="G43" s="959"/>
      <c r="H43" s="959"/>
      <c r="I43" s="959"/>
      <c r="J43" s="960"/>
      <c r="K43" s="939">
        <v>11</v>
      </c>
      <c r="L43" s="959"/>
      <c r="M43" s="959"/>
      <c r="N43" s="959"/>
      <c r="O43" s="959"/>
      <c r="P43" s="959"/>
      <c r="Q43" s="959"/>
      <c r="R43" s="960"/>
      <c r="S43" s="939">
        <v>12</v>
      </c>
      <c r="T43" s="959"/>
      <c r="U43" s="959"/>
      <c r="V43" s="959"/>
      <c r="W43" s="959"/>
      <c r="X43" s="959"/>
      <c r="Y43" s="959"/>
      <c r="Z43" s="960"/>
      <c r="AA43" s="939">
        <v>13</v>
      </c>
      <c r="AB43" s="959"/>
      <c r="AC43" s="959"/>
      <c r="AD43" s="959"/>
      <c r="AE43" s="959"/>
      <c r="AF43" s="959"/>
      <c r="AG43" s="959"/>
      <c r="AH43" s="960"/>
      <c r="AI43" s="939">
        <v>14</v>
      </c>
      <c r="AJ43" s="959"/>
      <c r="AK43" s="959"/>
      <c r="AL43" s="959"/>
      <c r="AM43" s="959"/>
      <c r="AN43" s="959"/>
      <c r="AO43" s="959"/>
      <c r="AP43" s="960"/>
      <c r="AQ43" s="939">
        <v>15</v>
      </c>
      <c r="AR43" s="959"/>
      <c r="AS43" s="959"/>
      <c r="AT43" s="959"/>
      <c r="AU43" s="959"/>
      <c r="AV43" s="959"/>
      <c r="AW43" s="959"/>
      <c r="AX43" s="960"/>
      <c r="AY43" s="939">
        <v>16</v>
      </c>
      <c r="AZ43" s="959"/>
      <c r="BA43" s="959"/>
      <c r="BB43" s="959"/>
      <c r="BC43" s="959"/>
      <c r="BD43" s="959"/>
      <c r="BE43" s="959"/>
      <c r="BF43" s="960"/>
      <c r="BG43" s="939">
        <v>17</v>
      </c>
      <c r="BH43" s="959"/>
      <c r="BI43" s="959"/>
      <c r="BJ43" s="959"/>
      <c r="BK43" s="959"/>
      <c r="BL43" s="959"/>
      <c r="BM43" s="959"/>
      <c r="BN43" s="960"/>
      <c r="BO43" s="939">
        <v>18</v>
      </c>
      <c r="BP43" s="959"/>
      <c r="BQ43" s="959"/>
      <c r="BR43" s="959"/>
      <c r="BS43" s="959"/>
      <c r="BT43" s="959"/>
      <c r="BU43" s="959"/>
      <c r="BV43" s="959"/>
    </row>
    <row r="44" spans="1:73" ht="19.5" customHeight="1">
      <c r="A44" s="487"/>
      <c r="B44" s="495"/>
      <c r="C44" s="979"/>
      <c r="D44" s="948"/>
      <c r="E44" s="948"/>
      <c r="F44" s="948"/>
      <c r="G44" s="948"/>
      <c r="H44" s="948"/>
      <c r="I44" s="948"/>
      <c r="J44" s="494"/>
      <c r="K44" s="935"/>
      <c r="L44" s="935"/>
      <c r="M44" s="935"/>
      <c r="N44" s="935"/>
      <c r="O44" s="935"/>
      <c r="P44" s="935"/>
      <c r="Q44" s="935"/>
      <c r="R44" s="494"/>
      <c r="S44" s="935"/>
      <c r="T44" s="935"/>
      <c r="U44" s="935"/>
      <c r="V44" s="935"/>
      <c r="W44" s="935"/>
      <c r="X44" s="935"/>
      <c r="Y44" s="935"/>
      <c r="Z44" s="494"/>
      <c r="AA44" s="935"/>
      <c r="AB44" s="935"/>
      <c r="AC44" s="935"/>
      <c r="AD44" s="935"/>
      <c r="AE44" s="935"/>
      <c r="AF44" s="935"/>
      <c r="AG44" s="935"/>
      <c r="AH44" s="494"/>
      <c r="AI44" s="935"/>
      <c r="AJ44" s="935"/>
      <c r="AK44" s="935"/>
      <c r="AL44" s="935"/>
      <c r="AM44" s="935"/>
      <c r="AN44" s="935"/>
      <c r="AO44" s="935"/>
      <c r="AP44" s="494"/>
      <c r="AQ44" s="935"/>
      <c r="AR44" s="935"/>
      <c r="AS44" s="935"/>
      <c r="AT44" s="935"/>
      <c r="AU44" s="935"/>
      <c r="AV44" s="935"/>
      <c r="AW44" s="935"/>
      <c r="AX44" s="494"/>
      <c r="AY44" s="935"/>
      <c r="AZ44" s="935"/>
      <c r="BA44" s="935"/>
      <c r="BB44" s="935"/>
      <c r="BC44" s="935"/>
      <c r="BD44" s="935"/>
      <c r="BE44" s="935"/>
      <c r="BF44" s="494"/>
      <c r="BG44" s="935"/>
      <c r="BH44" s="935"/>
      <c r="BI44" s="935"/>
      <c r="BJ44" s="935"/>
      <c r="BK44" s="935"/>
      <c r="BL44" s="935"/>
      <c r="BM44" s="935"/>
      <c r="BN44" s="494"/>
      <c r="BO44" s="935"/>
      <c r="BP44" s="935"/>
      <c r="BQ44" s="935"/>
      <c r="BR44" s="935"/>
      <c r="BS44" s="935"/>
      <c r="BT44" s="935"/>
      <c r="BU44" s="935"/>
    </row>
    <row r="45" spans="1:73" s="494" customFormat="1" ht="19.5" customHeight="1">
      <c r="A45" s="487">
        <v>1999</v>
      </c>
      <c r="B45" s="472"/>
      <c r="C45" s="934">
        <v>10478</v>
      </c>
      <c r="D45" s="947"/>
      <c r="E45" s="947"/>
      <c r="F45" s="947"/>
      <c r="G45" s="947"/>
      <c r="H45" s="947"/>
      <c r="I45" s="947"/>
      <c r="J45" s="620"/>
      <c r="K45" s="935">
        <v>3520</v>
      </c>
      <c r="L45" s="935"/>
      <c r="M45" s="935"/>
      <c r="N45" s="935"/>
      <c r="O45" s="935"/>
      <c r="P45" s="935"/>
      <c r="Q45" s="935"/>
      <c r="R45" s="620"/>
      <c r="S45" s="935">
        <v>6196</v>
      </c>
      <c r="T45" s="935"/>
      <c r="U45" s="935"/>
      <c r="V45" s="935"/>
      <c r="W45" s="935"/>
      <c r="X45" s="935"/>
      <c r="Y45" s="935"/>
      <c r="Z45" s="620"/>
      <c r="AA45" s="935">
        <v>69</v>
      </c>
      <c r="AB45" s="935"/>
      <c r="AC45" s="935"/>
      <c r="AD45" s="935"/>
      <c r="AE45" s="935"/>
      <c r="AF45" s="935"/>
      <c r="AG45" s="935"/>
      <c r="AH45" s="620"/>
      <c r="AI45" s="935">
        <v>71</v>
      </c>
      <c r="AJ45" s="935"/>
      <c r="AK45" s="935"/>
      <c r="AL45" s="935"/>
      <c r="AM45" s="935"/>
      <c r="AN45" s="935"/>
      <c r="AO45" s="935"/>
      <c r="AP45" s="620"/>
      <c r="AQ45" s="935">
        <v>248</v>
      </c>
      <c r="AR45" s="935"/>
      <c r="AS45" s="935"/>
      <c r="AT45" s="935"/>
      <c r="AU45" s="935"/>
      <c r="AV45" s="935"/>
      <c r="AW45" s="935"/>
      <c r="AX45" s="620"/>
      <c r="AY45" s="935">
        <v>114</v>
      </c>
      <c r="AZ45" s="935"/>
      <c r="BA45" s="935"/>
      <c r="BB45" s="935"/>
      <c r="BC45" s="935"/>
      <c r="BD45" s="935"/>
      <c r="BE45" s="935"/>
      <c r="BF45" s="620"/>
      <c r="BG45" s="935">
        <v>105</v>
      </c>
      <c r="BH45" s="935"/>
      <c r="BI45" s="935"/>
      <c r="BJ45" s="935"/>
      <c r="BK45" s="935"/>
      <c r="BL45" s="935"/>
      <c r="BM45" s="935"/>
      <c r="BN45" s="620"/>
      <c r="BO45" s="935">
        <v>155</v>
      </c>
      <c r="BP45" s="935"/>
      <c r="BQ45" s="935"/>
      <c r="BR45" s="935"/>
      <c r="BS45" s="935"/>
      <c r="BT45" s="935"/>
      <c r="BU45" s="935"/>
    </row>
    <row r="46" spans="1:73" s="471" customFormat="1" ht="19.5" customHeight="1">
      <c r="A46" s="493">
        <v>2000</v>
      </c>
      <c r="B46" s="492"/>
      <c r="C46" s="934">
        <v>12176</v>
      </c>
      <c r="D46" s="947"/>
      <c r="E46" s="947"/>
      <c r="F46" s="947"/>
      <c r="G46" s="947"/>
      <c r="H46" s="947"/>
      <c r="I46" s="947"/>
      <c r="J46" s="620"/>
      <c r="K46" s="934">
        <v>4216</v>
      </c>
      <c r="L46" s="947"/>
      <c r="M46" s="947"/>
      <c r="N46" s="947"/>
      <c r="O46" s="947"/>
      <c r="P46" s="947"/>
      <c r="Q46" s="947"/>
      <c r="R46" s="620"/>
      <c r="S46" s="934">
        <v>7178</v>
      </c>
      <c r="T46" s="947"/>
      <c r="U46" s="947"/>
      <c r="V46" s="947"/>
      <c r="W46" s="947"/>
      <c r="X46" s="947"/>
      <c r="Y46" s="947"/>
      <c r="Z46" s="620"/>
      <c r="AA46" s="934">
        <v>110</v>
      </c>
      <c r="AB46" s="947"/>
      <c r="AC46" s="947"/>
      <c r="AD46" s="947"/>
      <c r="AE46" s="947"/>
      <c r="AF46" s="947"/>
      <c r="AG46" s="947"/>
      <c r="AH46" s="620"/>
      <c r="AI46" s="934">
        <v>140</v>
      </c>
      <c r="AJ46" s="947"/>
      <c r="AK46" s="947"/>
      <c r="AL46" s="947"/>
      <c r="AM46" s="947"/>
      <c r="AN46" s="947"/>
      <c r="AO46" s="947"/>
      <c r="AP46" s="620"/>
      <c r="AQ46" s="934">
        <v>215</v>
      </c>
      <c r="AR46" s="947"/>
      <c r="AS46" s="947"/>
      <c r="AT46" s="947"/>
      <c r="AU46" s="947"/>
      <c r="AV46" s="947"/>
      <c r="AW46" s="947"/>
      <c r="AX46" s="620"/>
      <c r="AY46" s="934">
        <v>110</v>
      </c>
      <c r="AZ46" s="947"/>
      <c r="BA46" s="947"/>
      <c r="BB46" s="947"/>
      <c r="BC46" s="947"/>
      <c r="BD46" s="947"/>
      <c r="BE46" s="947"/>
      <c r="BF46" s="620"/>
      <c r="BG46" s="934">
        <v>106</v>
      </c>
      <c r="BH46" s="947"/>
      <c r="BI46" s="947"/>
      <c r="BJ46" s="947"/>
      <c r="BK46" s="947"/>
      <c r="BL46" s="947"/>
      <c r="BM46" s="947"/>
      <c r="BN46" s="620"/>
      <c r="BO46" s="934">
        <v>101</v>
      </c>
      <c r="BP46" s="947"/>
      <c r="BQ46" s="947"/>
      <c r="BR46" s="947"/>
      <c r="BS46" s="947"/>
      <c r="BT46" s="947"/>
      <c r="BU46" s="947"/>
    </row>
    <row r="47" spans="1:73" s="471" customFormat="1" ht="19.5" customHeight="1">
      <c r="A47" s="487"/>
      <c r="B47" s="492"/>
      <c r="C47" s="934"/>
      <c r="D47" s="947"/>
      <c r="E47" s="947"/>
      <c r="F47" s="947"/>
      <c r="G47" s="947"/>
      <c r="H47" s="947"/>
      <c r="I47" s="947"/>
      <c r="J47" s="620"/>
      <c r="K47" s="935"/>
      <c r="L47" s="935"/>
      <c r="M47" s="935"/>
      <c r="N47" s="935"/>
      <c r="O47" s="935"/>
      <c r="P47" s="935"/>
      <c r="Q47" s="935"/>
      <c r="R47" s="620"/>
      <c r="S47" s="935"/>
      <c r="T47" s="935"/>
      <c r="U47" s="935"/>
      <c r="V47" s="935"/>
      <c r="W47" s="935"/>
      <c r="X47" s="935"/>
      <c r="Y47" s="935"/>
      <c r="Z47" s="620"/>
      <c r="AA47" s="935"/>
      <c r="AB47" s="935"/>
      <c r="AC47" s="935"/>
      <c r="AD47" s="935"/>
      <c r="AE47" s="935"/>
      <c r="AF47" s="935"/>
      <c r="AG47" s="935"/>
      <c r="AH47" s="620"/>
      <c r="AI47" s="935"/>
      <c r="AJ47" s="935"/>
      <c r="AK47" s="935"/>
      <c r="AL47" s="935"/>
      <c r="AM47" s="935"/>
      <c r="AN47" s="935"/>
      <c r="AO47" s="935"/>
      <c r="AP47" s="620"/>
      <c r="AQ47" s="935"/>
      <c r="AR47" s="935"/>
      <c r="AS47" s="935"/>
      <c r="AT47" s="935"/>
      <c r="AU47" s="935"/>
      <c r="AV47" s="935"/>
      <c r="AW47" s="935"/>
      <c r="AX47" s="620"/>
      <c r="AY47" s="935"/>
      <c r="AZ47" s="935"/>
      <c r="BA47" s="935"/>
      <c r="BB47" s="935"/>
      <c r="BC47" s="935"/>
      <c r="BD47" s="935"/>
      <c r="BE47" s="935"/>
      <c r="BF47" s="620"/>
      <c r="BG47" s="935"/>
      <c r="BH47" s="935"/>
      <c r="BI47" s="935"/>
      <c r="BJ47" s="935"/>
      <c r="BK47" s="935"/>
      <c r="BL47" s="935"/>
      <c r="BM47" s="935"/>
      <c r="BN47" s="620"/>
      <c r="BO47" s="935"/>
      <c r="BP47" s="935"/>
      <c r="BQ47" s="935"/>
      <c r="BR47" s="935"/>
      <c r="BS47" s="935"/>
      <c r="BT47" s="935"/>
      <c r="BU47" s="935"/>
    </row>
    <row r="48" spans="1:73" s="471" customFormat="1" ht="19.5" customHeight="1">
      <c r="A48" s="493">
        <v>2000</v>
      </c>
      <c r="B48" s="257" t="s">
        <v>240</v>
      </c>
      <c r="C48" s="934">
        <v>998</v>
      </c>
      <c r="D48" s="947"/>
      <c r="E48" s="947"/>
      <c r="F48" s="947"/>
      <c r="G48" s="947"/>
      <c r="H48" s="947"/>
      <c r="I48" s="947"/>
      <c r="J48" s="620"/>
      <c r="K48" s="935">
        <v>350</v>
      </c>
      <c r="L48" s="935"/>
      <c r="M48" s="935"/>
      <c r="N48" s="935"/>
      <c r="O48" s="935"/>
      <c r="P48" s="935"/>
      <c r="Q48" s="935"/>
      <c r="R48" s="620"/>
      <c r="S48" s="935">
        <v>593</v>
      </c>
      <c r="T48" s="935"/>
      <c r="U48" s="935"/>
      <c r="V48" s="935"/>
      <c r="W48" s="935"/>
      <c r="X48" s="935"/>
      <c r="Y48" s="935"/>
      <c r="Z48" s="620"/>
      <c r="AA48" s="935">
        <v>9</v>
      </c>
      <c r="AB48" s="935"/>
      <c r="AC48" s="935"/>
      <c r="AD48" s="935"/>
      <c r="AE48" s="935"/>
      <c r="AF48" s="935"/>
      <c r="AG48" s="935"/>
      <c r="AH48" s="620"/>
      <c r="AI48" s="935">
        <v>13</v>
      </c>
      <c r="AJ48" s="935"/>
      <c r="AK48" s="935"/>
      <c r="AL48" s="935"/>
      <c r="AM48" s="935"/>
      <c r="AN48" s="935"/>
      <c r="AO48" s="935"/>
      <c r="AP48" s="620"/>
      <c r="AQ48" s="935">
        <v>14</v>
      </c>
      <c r="AR48" s="935"/>
      <c r="AS48" s="935"/>
      <c r="AT48" s="935"/>
      <c r="AU48" s="935"/>
      <c r="AV48" s="935"/>
      <c r="AW48" s="935"/>
      <c r="AX48" s="620"/>
      <c r="AY48" s="935">
        <v>9</v>
      </c>
      <c r="AZ48" s="935"/>
      <c r="BA48" s="935"/>
      <c r="BB48" s="935"/>
      <c r="BC48" s="935"/>
      <c r="BD48" s="935"/>
      <c r="BE48" s="935"/>
      <c r="BF48" s="620"/>
      <c r="BG48" s="935">
        <v>9</v>
      </c>
      <c r="BH48" s="935"/>
      <c r="BI48" s="935"/>
      <c r="BJ48" s="935"/>
      <c r="BK48" s="935"/>
      <c r="BL48" s="935"/>
      <c r="BM48" s="935"/>
      <c r="BN48" s="620"/>
      <c r="BO48" s="935">
        <v>1</v>
      </c>
      <c r="BP48" s="935"/>
      <c r="BQ48" s="935"/>
      <c r="BR48" s="935"/>
      <c r="BS48" s="935"/>
      <c r="BT48" s="935"/>
      <c r="BU48" s="935"/>
    </row>
    <row r="49" spans="1:73" s="471" customFormat="1" ht="19.5" customHeight="1">
      <c r="A49" s="493"/>
      <c r="B49" s="257" t="s">
        <v>241</v>
      </c>
      <c r="C49" s="934">
        <v>971</v>
      </c>
      <c r="D49" s="947"/>
      <c r="E49" s="947"/>
      <c r="F49" s="947"/>
      <c r="G49" s="947"/>
      <c r="H49" s="947"/>
      <c r="I49" s="947"/>
      <c r="J49" s="620"/>
      <c r="K49" s="935">
        <v>332</v>
      </c>
      <c r="L49" s="935"/>
      <c r="M49" s="935"/>
      <c r="N49" s="935"/>
      <c r="O49" s="935"/>
      <c r="P49" s="935"/>
      <c r="Q49" s="935"/>
      <c r="R49" s="620"/>
      <c r="S49" s="935">
        <v>578</v>
      </c>
      <c r="T49" s="935"/>
      <c r="U49" s="935"/>
      <c r="V49" s="935"/>
      <c r="W49" s="935"/>
      <c r="X49" s="935"/>
      <c r="Y49" s="935"/>
      <c r="Z49" s="620"/>
      <c r="AA49" s="935">
        <v>9</v>
      </c>
      <c r="AB49" s="935"/>
      <c r="AC49" s="935"/>
      <c r="AD49" s="935"/>
      <c r="AE49" s="935"/>
      <c r="AF49" s="935"/>
      <c r="AG49" s="935"/>
      <c r="AH49" s="620"/>
      <c r="AI49" s="935">
        <v>12</v>
      </c>
      <c r="AJ49" s="935"/>
      <c r="AK49" s="935"/>
      <c r="AL49" s="935"/>
      <c r="AM49" s="935"/>
      <c r="AN49" s="935"/>
      <c r="AO49" s="935"/>
      <c r="AP49" s="620"/>
      <c r="AQ49" s="935">
        <v>14</v>
      </c>
      <c r="AR49" s="935"/>
      <c r="AS49" s="935"/>
      <c r="AT49" s="935"/>
      <c r="AU49" s="935"/>
      <c r="AV49" s="935"/>
      <c r="AW49" s="935"/>
      <c r="AX49" s="620"/>
      <c r="AY49" s="935">
        <v>8</v>
      </c>
      <c r="AZ49" s="935"/>
      <c r="BA49" s="935"/>
      <c r="BB49" s="935"/>
      <c r="BC49" s="935"/>
      <c r="BD49" s="935"/>
      <c r="BE49" s="935"/>
      <c r="BF49" s="620"/>
      <c r="BG49" s="935">
        <v>9</v>
      </c>
      <c r="BH49" s="935"/>
      <c r="BI49" s="935"/>
      <c r="BJ49" s="935"/>
      <c r="BK49" s="935"/>
      <c r="BL49" s="935"/>
      <c r="BM49" s="935"/>
      <c r="BN49" s="620"/>
      <c r="BO49" s="935">
        <v>9</v>
      </c>
      <c r="BP49" s="935"/>
      <c r="BQ49" s="935"/>
      <c r="BR49" s="935"/>
      <c r="BS49" s="935"/>
      <c r="BT49" s="935"/>
      <c r="BU49" s="935"/>
    </row>
    <row r="50" spans="1:73" s="471" customFormat="1" ht="19.5" customHeight="1">
      <c r="A50" s="493"/>
      <c r="B50" s="257" t="s">
        <v>242</v>
      </c>
      <c r="C50" s="934">
        <v>1109</v>
      </c>
      <c r="D50" s="947"/>
      <c r="E50" s="947"/>
      <c r="F50" s="947"/>
      <c r="G50" s="947"/>
      <c r="H50" s="947"/>
      <c r="I50" s="947"/>
      <c r="J50" s="620"/>
      <c r="K50" s="935">
        <v>385</v>
      </c>
      <c r="L50" s="935"/>
      <c r="M50" s="935"/>
      <c r="N50" s="935"/>
      <c r="O50" s="935"/>
      <c r="P50" s="935"/>
      <c r="Q50" s="935"/>
      <c r="R50" s="620"/>
      <c r="S50" s="935">
        <v>663</v>
      </c>
      <c r="T50" s="935"/>
      <c r="U50" s="935"/>
      <c r="V50" s="935"/>
      <c r="W50" s="935"/>
      <c r="X50" s="935"/>
      <c r="Y50" s="935"/>
      <c r="Z50" s="620"/>
      <c r="AA50" s="935">
        <v>9</v>
      </c>
      <c r="AB50" s="935"/>
      <c r="AC50" s="935"/>
      <c r="AD50" s="935"/>
      <c r="AE50" s="935"/>
      <c r="AF50" s="935"/>
      <c r="AG50" s="935"/>
      <c r="AH50" s="620"/>
      <c r="AI50" s="935">
        <v>15</v>
      </c>
      <c r="AJ50" s="935"/>
      <c r="AK50" s="935"/>
      <c r="AL50" s="935"/>
      <c r="AM50" s="935"/>
      <c r="AN50" s="935"/>
      <c r="AO50" s="935"/>
      <c r="AP50" s="620"/>
      <c r="AQ50" s="935">
        <v>13</v>
      </c>
      <c r="AR50" s="935"/>
      <c r="AS50" s="935"/>
      <c r="AT50" s="935"/>
      <c r="AU50" s="935"/>
      <c r="AV50" s="935"/>
      <c r="AW50" s="935"/>
      <c r="AX50" s="620"/>
      <c r="AY50" s="935">
        <v>9</v>
      </c>
      <c r="AZ50" s="935"/>
      <c r="BA50" s="935"/>
      <c r="BB50" s="935"/>
      <c r="BC50" s="935"/>
      <c r="BD50" s="935"/>
      <c r="BE50" s="935"/>
      <c r="BF50" s="620"/>
      <c r="BG50" s="935">
        <v>9</v>
      </c>
      <c r="BH50" s="935"/>
      <c r="BI50" s="935"/>
      <c r="BJ50" s="935"/>
      <c r="BK50" s="935"/>
      <c r="BL50" s="935"/>
      <c r="BM50" s="935"/>
      <c r="BN50" s="620"/>
      <c r="BO50" s="935">
        <v>6</v>
      </c>
      <c r="BP50" s="935"/>
      <c r="BQ50" s="935"/>
      <c r="BR50" s="935"/>
      <c r="BS50" s="935"/>
      <c r="BT50" s="935"/>
      <c r="BU50" s="935"/>
    </row>
    <row r="51" spans="1:73" s="471" customFormat="1" ht="19.5" customHeight="1">
      <c r="A51" s="493"/>
      <c r="B51" s="257" t="s">
        <v>243</v>
      </c>
      <c r="C51" s="934">
        <v>1118</v>
      </c>
      <c r="D51" s="947"/>
      <c r="E51" s="947"/>
      <c r="F51" s="947"/>
      <c r="G51" s="947"/>
      <c r="H51" s="947"/>
      <c r="I51" s="947"/>
      <c r="J51" s="620"/>
      <c r="K51" s="935">
        <v>411</v>
      </c>
      <c r="L51" s="935"/>
      <c r="M51" s="935"/>
      <c r="N51" s="935"/>
      <c r="O51" s="935"/>
      <c r="P51" s="935"/>
      <c r="Q51" s="935"/>
      <c r="R51" s="620"/>
      <c r="S51" s="935">
        <v>643</v>
      </c>
      <c r="T51" s="935"/>
      <c r="U51" s="935"/>
      <c r="V51" s="935"/>
      <c r="W51" s="935"/>
      <c r="X51" s="935"/>
      <c r="Y51" s="935"/>
      <c r="Z51" s="620"/>
      <c r="AA51" s="935">
        <v>9</v>
      </c>
      <c r="AB51" s="935"/>
      <c r="AC51" s="935"/>
      <c r="AD51" s="935"/>
      <c r="AE51" s="935"/>
      <c r="AF51" s="935"/>
      <c r="AG51" s="935"/>
      <c r="AH51" s="620"/>
      <c r="AI51" s="935">
        <v>13</v>
      </c>
      <c r="AJ51" s="935"/>
      <c r="AK51" s="935"/>
      <c r="AL51" s="935"/>
      <c r="AM51" s="935"/>
      <c r="AN51" s="935"/>
      <c r="AO51" s="935"/>
      <c r="AP51" s="620"/>
      <c r="AQ51" s="935">
        <v>19</v>
      </c>
      <c r="AR51" s="935"/>
      <c r="AS51" s="935"/>
      <c r="AT51" s="935"/>
      <c r="AU51" s="935"/>
      <c r="AV51" s="935"/>
      <c r="AW51" s="935"/>
      <c r="AX51" s="620"/>
      <c r="AY51" s="935">
        <v>9</v>
      </c>
      <c r="AZ51" s="935"/>
      <c r="BA51" s="935"/>
      <c r="BB51" s="935"/>
      <c r="BC51" s="935"/>
      <c r="BD51" s="935"/>
      <c r="BE51" s="935"/>
      <c r="BF51" s="620"/>
      <c r="BG51" s="935">
        <v>9</v>
      </c>
      <c r="BH51" s="935"/>
      <c r="BI51" s="935"/>
      <c r="BJ51" s="935"/>
      <c r="BK51" s="935"/>
      <c r="BL51" s="935"/>
      <c r="BM51" s="935"/>
      <c r="BN51" s="620"/>
      <c r="BO51" s="935">
        <v>5</v>
      </c>
      <c r="BP51" s="935"/>
      <c r="BQ51" s="935"/>
      <c r="BR51" s="935"/>
      <c r="BS51" s="935"/>
      <c r="BT51" s="935"/>
      <c r="BU51" s="935"/>
    </row>
    <row r="52" spans="1:73" s="471" customFormat="1" ht="19.5" customHeight="1">
      <c r="A52" s="493"/>
      <c r="B52" s="257" t="s">
        <v>244</v>
      </c>
      <c r="C52" s="934">
        <v>1050</v>
      </c>
      <c r="D52" s="947"/>
      <c r="E52" s="947"/>
      <c r="F52" s="947"/>
      <c r="G52" s="947"/>
      <c r="H52" s="947"/>
      <c r="I52" s="947"/>
      <c r="J52" s="620"/>
      <c r="K52" s="935">
        <v>373</v>
      </c>
      <c r="L52" s="935"/>
      <c r="M52" s="935"/>
      <c r="N52" s="935"/>
      <c r="O52" s="935"/>
      <c r="P52" s="935"/>
      <c r="Q52" s="935"/>
      <c r="R52" s="620"/>
      <c r="S52" s="935">
        <v>609</v>
      </c>
      <c r="T52" s="935"/>
      <c r="U52" s="935"/>
      <c r="V52" s="935"/>
      <c r="W52" s="935"/>
      <c r="X52" s="935"/>
      <c r="Y52" s="935"/>
      <c r="Z52" s="620"/>
      <c r="AA52" s="935">
        <v>9</v>
      </c>
      <c r="AB52" s="935"/>
      <c r="AC52" s="935"/>
      <c r="AD52" s="935"/>
      <c r="AE52" s="935"/>
      <c r="AF52" s="935"/>
      <c r="AG52" s="935"/>
      <c r="AH52" s="620"/>
      <c r="AI52" s="935">
        <v>13</v>
      </c>
      <c r="AJ52" s="935"/>
      <c r="AK52" s="935"/>
      <c r="AL52" s="935"/>
      <c r="AM52" s="935"/>
      <c r="AN52" s="935"/>
      <c r="AO52" s="935"/>
      <c r="AP52" s="620"/>
      <c r="AQ52" s="935">
        <v>14</v>
      </c>
      <c r="AR52" s="935"/>
      <c r="AS52" s="935"/>
      <c r="AT52" s="935"/>
      <c r="AU52" s="935"/>
      <c r="AV52" s="935"/>
      <c r="AW52" s="935"/>
      <c r="AX52" s="620"/>
      <c r="AY52" s="935">
        <v>9</v>
      </c>
      <c r="AZ52" s="935"/>
      <c r="BA52" s="935"/>
      <c r="BB52" s="935"/>
      <c r="BC52" s="935"/>
      <c r="BD52" s="935"/>
      <c r="BE52" s="935"/>
      <c r="BF52" s="620"/>
      <c r="BG52" s="935">
        <v>10</v>
      </c>
      <c r="BH52" s="935"/>
      <c r="BI52" s="935"/>
      <c r="BJ52" s="935"/>
      <c r="BK52" s="935"/>
      <c r="BL52" s="935"/>
      <c r="BM52" s="935"/>
      <c r="BN52" s="620"/>
      <c r="BO52" s="935">
        <v>13</v>
      </c>
      <c r="BP52" s="935"/>
      <c r="BQ52" s="935"/>
      <c r="BR52" s="935"/>
      <c r="BS52" s="935"/>
      <c r="BT52" s="935"/>
      <c r="BU52" s="935"/>
    </row>
    <row r="53" spans="1:73" s="471" customFormat="1" ht="19.5" customHeight="1">
      <c r="A53" s="493"/>
      <c r="B53" s="257" t="s">
        <v>245</v>
      </c>
      <c r="C53" s="934">
        <v>1075</v>
      </c>
      <c r="D53" s="947"/>
      <c r="E53" s="947"/>
      <c r="F53" s="947"/>
      <c r="G53" s="947"/>
      <c r="H53" s="947"/>
      <c r="I53" s="947"/>
      <c r="J53" s="620"/>
      <c r="K53" s="935">
        <v>379</v>
      </c>
      <c r="L53" s="935"/>
      <c r="M53" s="935"/>
      <c r="N53" s="935"/>
      <c r="O53" s="935"/>
      <c r="P53" s="935"/>
      <c r="Q53" s="935"/>
      <c r="R53" s="620"/>
      <c r="S53" s="935">
        <v>624</v>
      </c>
      <c r="T53" s="935"/>
      <c r="U53" s="935"/>
      <c r="V53" s="935"/>
      <c r="W53" s="935"/>
      <c r="X53" s="935"/>
      <c r="Y53" s="935"/>
      <c r="Z53" s="620"/>
      <c r="AA53" s="935">
        <v>9</v>
      </c>
      <c r="AB53" s="935"/>
      <c r="AC53" s="935"/>
      <c r="AD53" s="935"/>
      <c r="AE53" s="935"/>
      <c r="AF53" s="935"/>
      <c r="AG53" s="935"/>
      <c r="AH53" s="620"/>
      <c r="AI53" s="935">
        <v>13</v>
      </c>
      <c r="AJ53" s="935"/>
      <c r="AK53" s="935"/>
      <c r="AL53" s="935"/>
      <c r="AM53" s="935"/>
      <c r="AN53" s="935"/>
      <c r="AO53" s="935"/>
      <c r="AP53" s="620"/>
      <c r="AQ53" s="935">
        <v>13</v>
      </c>
      <c r="AR53" s="935"/>
      <c r="AS53" s="935"/>
      <c r="AT53" s="935"/>
      <c r="AU53" s="935"/>
      <c r="AV53" s="935"/>
      <c r="AW53" s="935"/>
      <c r="AX53" s="620"/>
      <c r="AY53" s="935">
        <v>9</v>
      </c>
      <c r="AZ53" s="935"/>
      <c r="BA53" s="935"/>
      <c r="BB53" s="935"/>
      <c r="BC53" s="935"/>
      <c r="BD53" s="935"/>
      <c r="BE53" s="935"/>
      <c r="BF53" s="620"/>
      <c r="BG53" s="935">
        <v>9</v>
      </c>
      <c r="BH53" s="935"/>
      <c r="BI53" s="935"/>
      <c r="BJ53" s="935"/>
      <c r="BK53" s="935"/>
      <c r="BL53" s="935"/>
      <c r="BM53" s="935"/>
      <c r="BN53" s="620"/>
      <c r="BO53" s="935">
        <v>19</v>
      </c>
      <c r="BP53" s="935"/>
      <c r="BQ53" s="935"/>
      <c r="BR53" s="935"/>
      <c r="BS53" s="935"/>
      <c r="BT53" s="935"/>
      <c r="BU53" s="935"/>
    </row>
    <row r="54" spans="1:73" s="471" customFormat="1" ht="19.5" customHeight="1">
      <c r="A54" s="493"/>
      <c r="B54" s="257" t="s">
        <v>246</v>
      </c>
      <c r="C54" s="934">
        <v>990</v>
      </c>
      <c r="D54" s="947"/>
      <c r="E54" s="947"/>
      <c r="F54" s="947"/>
      <c r="G54" s="947"/>
      <c r="H54" s="947"/>
      <c r="I54" s="947"/>
      <c r="J54" s="620"/>
      <c r="K54" s="935">
        <v>332</v>
      </c>
      <c r="L54" s="935"/>
      <c r="M54" s="935"/>
      <c r="N54" s="935"/>
      <c r="O54" s="935"/>
      <c r="P54" s="935"/>
      <c r="Q54" s="935"/>
      <c r="R54" s="620"/>
      <c r="S54" s="935">
        <v>593</v>
      </c>
      <c r="T54" s="935"/>
      <c r="U54" s="935"/>
      <c r="V54" s="935"/>
      <c r="W54" s="935"/>
      <c r="X54" s="935"/>
      <c r="Y54" s="935"/>
      <c r="Z54" s="620"/>
      <c r="AA54" s="935">
        <v>11</v>
      </c>
      <c r="AB54" s="935"/>
      <c r="AC54" s="935"/>
      <c r="AD54" s="935"/>
      <c r="AE54" s="935"/>
      <c r="AF54" s="935"/>
      <c r="AG54" s="935"/>
      <c r="AH54" s="620"/>
      <c r="AI54" s="935">
        <v>13</v>
      </c>
      <c r="AJ54" s="935"/>
      <c r="AK54" s="935"/>
      <c r="AL54" s="935"/>
      <c r="AM54" s="935"/>
      <c r="AN54" s="935"/>
      <c r="AO54" s="935"/>
      <c r="AP54" s="620"/>
      <c r="AQ54" s="935">
        <v>13</v>
      </c>
      <c r="AR54" s="935"/>
      <c r="AS54" s="935"/>
      <c r="AT54" s="935"/>
      <c r="AU54" s="935"/>
      <c r="AV54" s="935"/>
      <c r="AW54" s="935"/>
      <c r="AX54" s="620"/>
      <c r="AY54" s="935">
        <v>8</v>
      </c>
      <c r="AZ54" s="935"/>
      <c r="BA54" s="935"/>
      <c r="BB54" s="935"/>
      <c r="BC54" s="935"/>
      <c r="BD54" s="935"/>
      <c r="BE54" s="935"/>
      <c r="BF54" s="620"/>
      <c r="BG54" s="935">
        <v>8</v>
      </c>
      <c r="BH54" s="935"/>
      <c r="BI54" s="935"/>
      <c r="BJ54" s="935"/>
      <c r="BK54" s="935"/>
      <c r="BL54" s="935"/>
      <c r="BM54" s="935"/>
      <c r="BN54" s="620"/>
      <c r="BO54" s="935">
        <v>12</v>
      </c>
      <c r="BP54" s="935"/>
      <c r="BQ54" s="935"/>
      <c r="BR54" s="935"/>
      <c r="BS54" s="935"/>
      <c r="BT54" s="935"/>
      <c r="BU54" s="935"/>
    </row>
    <row r="55" spans="1:73" s="471" customFormat="1" ht="19.5" customHeight="1">
      <c r="A55" s="493"/>
      <c r="B55" s="257" t="s">
        <v>247</v>
      </c>
      <c r="C55" s="934">
        <v>1052</v>
      </c>
      <c r="D55" s="947"/>
      <c r="E55" s="947"/>
      <c r="F55" s="947"/>
      <c r="G55" s="947"/>
      <c r="H55" s="947"/>
      <c r="I55" s="947"/>
      <c r="J55" s="620"/>
      <c r="K55" s="935">
        <v>358</v>
      </c>
      <c r="L55" s="935"/>
      <c r="M55" s="935"/>
      <c r="N55" s="935"/>
      <c r="O55" s="935"/>
      <c r="P55" s="935"/>
      <c r="Q55" s="935"/>
      <c r="R55" s="620"/>
      <c r="S55" s="935">
        <v>622</v>
      </c>
      <c r="T55" s="935"/>
      <c r="U55" s="935"/>
      <c r="V55" s="935"/>
      <c r="W55" s="935"/>
      <c r="X55" s="935"/>
      <c r="Y55" s="935"/>
      <c r="Z55" s="620"/>
      <c r="AA55" s="935">
        <v>9</v>
      </c>
      <c r="AB55" s="935"/>
      <c r="AC55" s="935"/>
      <c r="AD55" s="935"/>
      <c r="AE55" s="935"/>
      <c r="AF55" s="935"/>
      <c r="AG55" s="935"/>
      <c r="AH55" s="620"/>
      <c r="AI55" s="935">
        <v>12</v>
      </c>
      <c r="AJ55" s="935"/>
      <c r="AK55" s="935"/>
      <c r="AL55" s="935"/>
      <c r="AM55" s="935"/>
      <c r="AN55" s="935"/>
      <c r="AO55" s="935"/>
      <c r="AP55" s="620"/>
      <c r="AQ55" s="935">
        <v>14</v>
      </c>
      <c r="AR55" s="935"/>
      <c r="AS55" s="935"/>
      <c r="AT55" s="935"/>
      <c r="AU55" s="935"/>
      <c r="AV55" s="935"/>
      <c r="AW55" s="935"/>
      <c r="AX55" s="620"/>
      <c r="AY55" s="935">
        <v>9</v>
      </c>
      <c r="AZ55" s="935"/>
      <c r="BA55" s="935"/>
      <c r="BB55" s="935"/>
      <c r="BC55" s="935"/>
      <c r="BD55" s="935"/>
      <c r="BE55" s="935"/>
      <c r="BF55" s="620"/>
      <c r="BG55" s="935">
        <v>9</v>
      </c>
      <c r="BH55" s="935"/>
      <c r="BI55" s="935"/>
      <c r="BJ55" s="935"/>
      <c r="BK55" s="935"/>
      <c r="BL55" s="935"/>
      <c r="BM55" s="935"/>
      <c r="BN55" s="620"/>
      <c r="BO55" s="935">
        <v>19</v>
      </c>
      <c r="BP55" s="935"/>
      <c r="BQ55" s="935"/>
      <c r="BR55" s="935"/>
      <c r="BS55" s="935"/>
      <c r="BT55" s="935"/>
      <c r="BU55" s="935"/>
    </row>
    <row r="56" spans="1:73" s="471" customFormat="1" ht="19.5" customHeight="1">
      <c r="A56" s="256"/>
      <c r="B56" s="495"/>
      <c r="C56" s="934"/>
      <c r="D56" s="947"/>
      <c r="E56" s="947"/>
      <c r="F56" s="947"/>
      <c r="G56" s="947"/>
      <c r="H56" s="947"/>
      <c r="I56" s="947"/>
      <c r="J56" s="620"/>
      <c r="K56" s="935"/>
      <c r="L56" s="935"/>
      <c r="M56" s="935"/>
      <c r="N56" s="935"/>
      <c r="O56" s="935"/>
      <c r="P56" s="935"/>
      <c r="Q56" s="935"/>
      <c r="R56" s="620"/>
      <c r="S56" s="935"/>
      <c r="T56" s="935"/>
      <c r="U56" s="935"/>
      <c r="V56" s="935"/>
      <c r="W56" s="935"/>
      <c r="X56" s="935"/>
      <c r="Y56" s="935"/>
      <c r="Z56" s="620"/>
      <c r="AA56" s="935"/>
      <c r="AB56" s="935"/>
      <c r="AC56" s="935"/>
      <c r="AD56" s="935"/>
      <c r="AE56" s="935"/>
      <c r="AF56" s="935"/>
      <c r="AG56" s="935"/>
      <c r="AH56" s="620"/>
      <c r="AI56" s="935"/>
      <c r="AJ56" s="935"/>
      <c r="AK56" s="935"/>
      <c r="AL56" s="935"/>
      <c r="AM56" s="935"/>
      <c r="AN56" s="935"/>
      <c r="AO56" s="935"/>
      <c r="AP56" s="620"/>
      <c r="AQ56" s="935"/>
      <c r="AR56" s="935"/>
      <c r="AS56" s="935"/>
      <c r="AT56" s="935"/>
      <c r="AU56" s="935"/>
      <c r="AV56" s="935"/>
      <c r="AW56" s="935"/>
      <c r="AX56" s="620"/>
      <c r="AY56" s="935"/>
      <c r="AZ56" s="935"/>
      <c r="BA56" s="935"/>
      <c r="BB56" s="935"/>
      <c r="BC56" s="935"/>
      <c r="BD56" s="935"/>
      <c r="BE56" s="935"/>
      <c r="BF56" s="620"/>
      <c r="BG56" s="935"/>
      <c r="BH56" s="935"/>
      <c r="BI56" s="935"/>
      <c r="BJ56" s="935"/>
      <c r="BK56" s="935"/>
      <c r="BL56" s="935"/>
      <c r="BM56" s="935"/>
      <c r="BN56" s="620"/>
      <c r="BO56" s="935"/>
      <c r="BP56" s="935"/>
      <c r="BQ56" s="935"/>
      <c r="BR56" s="935"/>
      <c r="BS56" s="935"/>
      <c r="BT56" s="935"/>
      <c r="BU56" s="935"/>
    </row>
    <row r="57" spans="1:73" s="471" customFormat="1" ht="19.5" customHeight="1">
      <c r="A57" s="493">
        <v>2001</v>
      </c>
      <c r="B57" s="496" t="s">
        <v>236</v>
      </c>
      <c r="C57" s="934">
        <v>1102</v>
      </c>
      <c r="D57" s="947"/>
      <c r="E57" s="947"/>
      <c r="F57" s="947"/>
      <c r="G57" s="947"/>
      <c r="H57" s="947"/>
      <c r="I57" s="947"/>
      <c r="J57" s="620"/>
      <c r="K57" s="935">
        <v>373</v>
      </c>
      <c r="L57" s="935"/>
      <c r="M57" s="935"/>
      <c r="N57" s="935"/>
      <c r="O57" s="935"/>
      <c r="P57" s="935"/>
      <c r="Q57" s="935"/>
      <c r="R57" s="620"/>
      <c r="S57" s="935">
        <v>644</v>
      </c>
      <c r="T57" s="935"/>
      <c r="U57" s="935"/>
      <c r="V57" s="935"/>
      <c r="W57" s="935"/>
      <c r="X57" s="935"/>
      <c r="Y57" s="935"/>
      <c r="Z57" s="620"/>
      <c r="AA57" s="935">
        <v>13</v>
      </c>
      <c r="AB57" s="935"/>
      <c r="AC57" s="935"/>
      <c r="AD57" s="935"/>
      <c r="AE57" s="935"/>
      <c r="AF57" s="935"/>
      <c r="AG57" s="935"/>
      <c r="AH57" s="620"/>
      <c r="AI57" s="935">
        <v>13</v>
      </c>
      <c r="AJ57" s="935"/>
      <c r="AK57" s="935"/>
      <c r="AL57" s="935"/>
      <c r="AM57" s="935"/>
      <c r="AN57" s="935"/>
      <c r="AO57" s="935"/>
      <c r="AP57" s="620"/>
      <c r="AQ57" s="935">
        <v>20</v>
      </c>
      <c r="AR57" s="935"/>
      <c r="AS57" s="935"/>
      <c r="AT57" s="935"/>
      <c r="AU57" s="935"/>
      <c r="AV57" s="935"/>
      <c r="AW57" s="935"/>
      <c r="AX57" s="620"/>
      <c r="AY57" s="935">
        <v>9</v>
      </c>
      <c r="AZ57" s="935"/>
      <c r="BA57" s="935"/>
      <c r="BB57" s="935"/>
      <c r="BC57" s="935"/>
      <c r="BD57" s="935"/>
      <c r="BE57" s="935"/>
      <c r="BF57" s="620"/>
      <c r="BG57" s="935">
        <v>9</v>
      </c>
      <c r="BH57" s="935"/>
      <c r="BI57" s="935"/>
      <c r="BJ57" s="935"/>
      <c r="BK57" s="935"/>
      <c r="BL57" s="935"/>
      <c r="BM57" s="935"/>
      <c r="BN57" s="620"/>
      <c r="BO57" s="935">
        <v>21</v>
      </c>
      <c r="BP57" s="935"/>
      <c r="BQ57" s="935"/>
      <c r="BR57" s="935"/>
      <c r="BS57" s="935"/>
      <c r="BT57" s="935"/>
      <c r="BU57" s="935"/>
    </row>
    <row r="58" spans="2:74" s="494" customFormat="1" ht="19.5" customHeight="1">
      <c r="B58" s="257" t="s">
        <v>237</v>
      </c>
      <c r="C58" s="934">
        <v>1025</v>
      </c>
      <c r="D58" s="947"/>
      <c r="E58" s="947"/>
      <c r="F58" s="947"/>
      <c r="G58" s="947"/>
      <c r="H58" s="947"/>
      <c r="I58" s="947"/>
      <c r="J58" s="620"/>
      <c r="K58" s="935">
        <v>361</v>
      </c>
      <c r="L58" s="935"/>
      <c r="M58" s="935"/>
      <c r="N58" s="935"/>
      <c r="O58" s="935"/>
      <c r="P58" s="935"/>
      <c r="Q58" s="935"/>
      <c r="R58" s="620"/>
      <c r="S58" s="935">
        <v>616</v>
      </c>
      <c r="T58" s="935"/>
      <c r="U58" s="935"/>
      <c r="V58" s="935"/>
      <c r="W58" s="935"/>
      <c r="X58" s="935"/>
      <c r="Y58" s="935"/>
      <c r="Z58" s="620"/>
      <c r="AA58" s="935">
        <v>6</v>
      </c>
      <c r="AB58" s="935"/>
      <c r="AC58" s="935"/>
      <c r="AD58" s="935"/>
      <c r="AE58" s="935"/>
      <c r="AF58" s="935"/>
      <c r="AG58" s="935"/>
      <c r="AH58" s="620"/>
      <c r="AI58" s="935">
        <v>12</v>
      </c>
      <c r="AJ58" s="935"/>
      <c r="AK58" s="935"/>
      <c r="AL58" s="935"/>
      <c r="AM58" s="935"/>
      <c r="AN58" s="935"/>
      <c r="AO58" s="935"/>
      <c r="AP58" s="620"/>
      <c r="AQ58" s="935">
        <v>12</v>
      </c>
      <c r="AR58" s="935"/>
      <c r="AS58" s="935"/>
      <c r="AT58" s="935"/>
      <c r="AU58" s="935"/>
      <c r="AV58" s="935"/>
      <c r="AW58" s="935"/>
      <c r="AX58" s="620"/>
      <c r="AY58" s="935">
        <v>8</v>
      </c>
      <c r="AZ58" s="935"/>
      <c r="BA58" s="935"/>
      <c r="BB58" s="935"/>
      <c r="BC58" s="935"/>
      <c r="BD58" s="935"/>
      <c r="BE58" s="935"/>
      <c r="BF58" s="620"/>
      <c r="BG58" s="935">
        <v>8</v>
      </c>
      <c r="BH58" s="935"/>
      <c r="BI58" s="935"/>
      <c r="BJ58" s="935"/>
      <c r="BK58" s="935"/>
      <c r="BL58" s="935"/>
      <c r="BM58" s="935"/>
      <c r="BN58" s="620"/>
      <c r="BO58" s="935">
        <f>C58-SUM(K58:BM58)</f>
        <v>2</v>
      </c>
      <c r="BP58" s="935"/>
      <c r="BQ58" s="935"/>
      <c r="BR58" s="935"/>
      <c r="BS58" s="935"/>
      <c r="BT58" s="935"/>
      <c r="BU58" s="935"/>
      <c r="BV58" s="471"/>
    </row>
    <row r="59" spans="2:73" s="494" customFormat="1" ht="19.5" customHeight="1">
      <c r="B59" s="604" t="s">
        <v>238</v>
      </c>
      <c r="C59" s="934">
        <v>1137</v>
      </c>
      <c r="D59" s="934"/>
      <c r="E59" s="934"/>
      <c r="F59" s="934"/>
      <c r="G59" s="934"/>
      <c r="H59" s="934"/>
      <c r="I59" s="934"/>
      <c r="J59" s="620"/>
      <c r="K59" s="934">
        <v>401</v>
      </c>
      <c r="L59" s="934"/>
      <c r="M59" s="934"/>
      <c r="N59" s="934"/>
      <c r="O59" s="934"/>
      <c r="P59" s="934"/>
      <c r="Q59" s="934"/>
      <c r="R59" s="620"/>
      <c r="S59" s="934">
        <v>682</v>
      </c>
      <c r="T59" s="934"/>
      <c r="U59" s="934"/>
      <c r="V59" s="934"/>
      <c r="W59" s="934"/>
      <c r="X59" s="934"/>
      <c r="Y59" s="934"/>
      <c r="Z59" s="620"/>
      <c r="AA59" s="934">
        <v>0</v>
      </c>
      <c r="AB59" s="934"/>
      <c r="AC59" s="934"/>
      <c r="AD59" s="934"/>
      <c r="AE59" s="934"/>
      <c r="AF59" s="934"/>
      <c r="AG59" s="934"/>
      <c r="AH59" s="620"/>
      <c r="AI59" s="934">
        <v>13</v>
      </c>
      <c r="AJ59" s="934"/>
      <c r="AK59" s="934"/>
      <c r="AL59" s="934"/>
      <c r="AM59" s="934"/>
      <c r="AN59" s="934"/>
      <c r="AO59" s="934"/>
      <c r="AP59" s="620"/>
      <c r="AQ59" s="934">
        <v>17</v>
      </c>
      <c r="AR59" s="934"/>
      <c r="AS59" s="934"/>
      <c r="AT59" s="934"/>
      <c r="AU59" s="934"/>
      <c r="AV59" s="934"/>
      <c r="AW59" s="934"/>
      <c r="AX59" s="620"/>
      <c r="AY59" s="934">
        <v>9</v>
      </c>
      <c r="AZ59" s="934"/>
      <c r="BA59" s="934"/>
      <c r="BB59" s="934"/>
      <c r="BC59" s="934"/>
      <c r="BD59" s="934"/>
      <c r="BE59" s="934"/>
      <c r="BF59" s="620"/>
      <c r="BG59" s="934">
        <v>9</v>
      </c>
      <c r="BH59" s="934"/>
      <c r="BI59" s="934"/>
      <c r="BJ59" s="934"/>
      <c r="BK59" s="934"/>
      <c r="BL59" s="934"/>
      <c r="BM59" s="934"/>
      <c r="BN59" s="620"/>
      <c r="BO59" s="935">
        <f>C59-SUM(K59:BM59)</f>
        <v>6</v>
      </c>
      <c r="BP59" s="935"/>
      <c r="BQ59" s="935"/>
      <c r="BR59" s="935"/>
      <c r="BS59" s="935"/>
      <c r="BT59" s="935"/>
      <c r="BU59" s="935"/>
    </row>
    <row r="60" spans="2:73" s="494" customFormat="1" ht="19.5" customHeight="1">
      <c r="B60" s="257" t="s">
        <v>239</v>
      </c>
      <c r="C60" s="934">
        <f>SUM(K60:BU60)</f>
        <v>1133</v>
      </c>
      <c r="D60" s="947"/>
      <c r="E60" s="947"/>
      <c r="F60" s="947"/>
      <c r="G60" s="947"/>
      <c r="H60" s="947"/>
      <c r="I60" s="947"/>
      <c r="J60" s="620"/>
      <c r="K60" s="934">
        <v>404</v>
      </c>
      <c r="L60" s="947"/>
      <c r="M60" s="947"/>
      <c r="N60" s="947"/>
      <c r="O60" s="947"/>
      <c r="P60" s="947"/>
      <c r="Q60" s="947"/>
      <c r="R60" s="620"/>
      <c r="S60" s="934">
        <v>675</v>
      </c>
      <c r="T60" s="947"/>
      <c r="U60" s="947"/>
      <c r="V60" s="947"/>
      <c r="W60" s="947"/>
      <c r="X60" s="947"/>
      <c r="Y60" s="947"/>
      <c r="Z60" s="620"/>
      <c r="AA60" s="934">
        <v>0</v>
      </c>
      <c r="AB60" s="947"/>
      <c r="AC60" s="947"/>
      <c r="AD60" s="947"/>
      <c r="AE60" s="947"/>
      <c r="AF60" s="947"/>
      <c r="AG60" s="947"/>
      <c r="AH60" s="620"/>
      <c r="AI60" s="934">
        <v>9</v>
      </c>
      <c r="AJ60" s="947"/>
      <c r="AK60" s="947"/>
      <c r="AL60" s="947"/>
      <c r="AM60" s="947"/>
      <c r="AN60" s="947"/>
      <c r="AO60" s="947"/>
      <c r="AP60" s="620"/>
      <c r="AQ60" s="934">
        <v>20</v>
      </c>
      <c r="AR60" s="947"/>
      <c r="AS60" s="947"/>
      <c r="AT60" s="947"/>
      <c r="AU60" s="947"/>
      <c r="AV60" s="947"/>
      <c r="AW60" s="947"/>
      <c r="AX60" s="620"/>
      <c r="AY60" s="934">
        <v>8</v>
      </c>
      <c r="AZ60" s="947"/>
      <c r="BA60" s="947"/>
      <c r="BB60" s="947"/>
      <c r="BC60" s="947"/>
      <c r="BD60" s="947"/>
      <c r="BE60" s="947"/>
      <c r="BF60" s="620"/>
      <c r="BG60" s="934">
        <v>8</v>
      </c>
      <c r="BH60" s="947"/>
      <c r="BI60" s="947"/>
      <c r="BJ60" s="947"/>
      <c r="BK60" s="947"/>
      <c r="BL60" s="947"/>
      <c r="BM60" s="947"/>
      <c r="BN60" s="620"/>
      <c r="BO60" s="934">
        <v>9</v>
      </c>
      <c r="BP60" s="947"/>
      <c r="BQ60" s="947"/>
      <c r="BR60" s="947"/>
      <c r="BS60" s="947"/>
      <c r="BT60" s="947"/>
      <c r="BU60" s="947"/>
    </row>
    <row r="61" spans="2:73" s="494" customFormat="1" ht="19.5" customHeight="1">
      <c r="B61" s="257" t="s">
        <v>240</v>
      </c>
      <c r="C61" s="934">
        <f>SUM(K61:BU61)</f>
        <v>1167</v>
      </c>
      <c r="D61" s="947"/>
      <c r="E61" s="947"/>
      <c r="F61" s="947"/>
      <c r="G61" s="947"/>
      <c r="H61" s="947"/>
      <c r="I61" s="947"/>
      <c r="J61" s="620"/>
      <c r="K61" s="934">
        <v>430</v>
      </c>
      <c r="L61" s="947"/>
      <c r="M61" s="947"/>
      <c r="N61" s="947"/>
      <c r="O61" s="947"/>
      <c r="P61" s="947"/>
      <c r="Q61" s="947"/>
      <c r="R61" s="620"/>
      <c r="S61" s="934">
        <v>691</v>
      </c>
      <c r="T61" s="947"/>
      <c r="U61" s="947"/>
      <c r="V61" s="947"/>
      <c r="W61" s="947"/>
      <c r="X61" s="947"/>
      <c r="Y61" s="947"/>
      <c r="Z61" s="620"/>
      <c r="AA61" s="934">
        <v>0</v>
      </c>
      <c r="AB61" s="947"/>
      <c r="AC61" s="947"/>
      <c r="AD61" s="947"/>
      <c r="AE61" s="947"/>
      <c r="AF61" s="947"/>
      <c r="AG61" s="947"/>
      <c r="AH61" s="620"/>
      <c r="AI61" s="934">
        <v>6</v>
      </c>
      <c r="AJ61" s="947"/>
      <c r="AK61" s="947"/>
      <c r="AL61" s="947"/>
      <c r="AM61" s="947"/>
      <c r="AN61" s="947"/>
      <c r="AO61" s="947"/>
      <c r="AP61" s="620"/>
      <c r="AQ61" s="934">
        <v>17</v>
      </c>
      <c r="AR61" s="947"/>
      <c r="AS61" s="947"/>
      <c r="AT61" s="947"/>
      <c r="AU61" s="947"/>
      <c r="AV61" s="947"/>
      <c r="AW61" s="947"/>
      <c r="AX61" s="620"/>
      <c r="AY61" s="934">
        <v>9</v>
      </c>
      <c r="AZ61" s="947"/>
      <c r="BA61" s="947"/>
      <c r="BB61" s="947"/>
      <c r="BC61" s="947"/>
      <c r="BD61" s="947"/>
      <c r="BE61" s="947"/>
      <c r="BF61" s="620"/>
      <c r="BG61" s="934">
        <v>10</v>
      </c>
      <c r="BH61" s="947"/>
      <c r="BI61" s="947"/>
      <c r="BJ61" s="947"/>
      <c r="BK61" s="947"/>
      <c r="BL61" s="947"/>
      <c r="BM61" s="947"/>
      <c r="BN61" s="620"/>
      <c r="BO61" s="934">
        <v>4</v>
      </c>
      <c r="BP61" s="947"/>
      <c r="BQ61" s="947"/>
      <c r="BR61" s="947"/>
      <c r="BS61" s="947"/>
      <c r="BT61" s="947"/>
      <c r="BU61" s="947"/>
    </row>
    <row r="62" spans="2:74" s="494" customFormat="1" ht="19.5" customHeight="1">
      <c r="B62" s="257" t="s">
        <v>729</v>
      </c>
      <c r="C62" s="934">
        <f>SUM(C57:I61)</f>
        <v>5564</v>
      </c>
      <c r="D62" s="947"/>
      <c r="E62" s="947"/>
      <c r="F62" s="947"/>
      <c r="G62" s="947"/>
      <c r="H62" s="947"/>
      <c r="I62" s="947"/>
      <c r="J62" s="620"/>
      <c r="K62" s="934">
        <f>SUM(K57:Q61)</f>
        <v>1969</v>
      </c>
      <c r="L62" s="947"/>
      <c r="M62" s="947"/>
      <c r="N62" s="947"/>
      <c r="O62" s="947"/>
      <c r="P62" s="947"/>
      <c r="Q62" s="947"/>
      <c r="R62" s="620"/>
      <c r="S62" s="934">
        <f>SUM(S57:Y61)</f>
        <v>3308</v>
      </c>
      <c r="T62" s="947"/>
      <c r="U62" s="947"/>
      <c r="V62" s="947"/>
      <c r="W62" s="947"/>
      <c r="X62" s="947"/>
      <c r="Y62" s="947"/>
      <c r="Z62" s="620"/>
      <c r="AA62" s="934">
        <f>SUM(AA57:AG61)</f>
        <v>19</v>
      </c>
      <c r="AB62" s="947"/>
      <c r="AC62" s="947"/>
      <c r="AD62" s="947"/>
      <c r="AE62" s="947"/>
      <c r="AF62" s="947"/>
      <c r="AG62" s="947"/>
      <c r="AH62" s="620"/>
      <c r="AI62" s="934">
        <f>SUM(AI57:AO61)</f>
        <v>53</v>
      </c>
      <c r="AJ62" s="947"/>
      <c r="AK62" s="947"/>
      <c r="AL62" s="947"/>
      <c r="AM62" s="947"/>
      <c r="AN62" s="947"/>
      <c r="AO62" s="947"/>
      <c r="AP62" s="620"/>
      <c r="AQ62" s="934">
        <f>SUM(AQ57:AW61)</f>
        <v>86</v>
      </c>
      <c r="AR62" s="947"/>
      <c r="AS62" s="947"/>
      <c r="AT62" s="947"/>
      <c r="AU62" s="947"/>
      <c r="AV62" s="947"/>
      <c r="AW62" s="947"/>
      <c r="AX62" s="620"/>
      <c r="AY62" s="934">
        <f>SUM(AY57:BE61)</f>
        <v>43</v>
      </c>
      <c r="AZ62" s="947"/>
      <c r="BA62" s="947"/>
      <c r="BB62" s="947"/>
      <c r="BC62" s="947"/>
      <c r="BD62" s="947"/>
      <c r="BE62" s="947"/>
      <c r="BF62" s="620"/>
      <c r="BG62" s="934">
        <f>SUM(BG57:BM61)</f>
        <v>44</v>
      </c>
      <c r="BH62" s="947"/>
      <c r="BI62" s="947"/>
      <c r="BJ62" s="947"/>
      <c r="BK62" s="947"/>
      <c r="BL62" s="947"/>
      <c r="BM62" s="947"/>
      <c r="BN62" s="620"/>
      <c r="BO62" s="934">
        <f>SUM(BO57:BU61)</f>
        <v>42</v>
      </c>
      <c r="BP62" s="947"/>
      <c r="BQ62" s="947"/>
      <c r="BR62" s="947"/>
      <c r="BS62" s="947"/>
      <c r="BT62" s="947"/>
      <c r="BU62" s="947"/>
      <c r="BV62" s="471"/>
    </row>
    <row r="63" spans="1:74" ht="19.5" customHeight="1">
      <c r="A63" s="258"/>
      <c r="B63" s="259"/>
      <c r="C63" s="981"/>
      <c r="D63" s="982"/>
      <c r="E63" s="982"/>
      <c r="F63" s="982"/>
      <c r="G63" s="982"/>
      <c r="H63" s="982"/>
      <c r="I63" s="982"/>
      <c r="J63" s="621"/>
      <c r="K63" s="980"/>
      <c r="L63" s="980"/>
      <c r="M63" s="980"/>
      <c r="N63" s="980"/>
      <c r="O63" s="980"/>
      <c r="P63" s="980"/>
      <c r="Q63" s="980"/>
      <c r="R63" s="621"/>
      <c r="S63" s="980"/>
      <c r="T63" s="980"/>
      <c r="U63" s="980"/>
      <c r="V63" s="980"/>
      <c r="W63" s="980"/>
      <c r="X63" s="980"/>
      <c r="Y63" s="980"/>
      <c r="Z63" s="621"/>
      <c r="AA63" s="980"/>
      <c r="AB63" s="980"/>
      <c r="AC63" s="980"/>
      <c r="AD63" s="980"/>
      <c r="AE63" s="980"/>
      <c r="AF63" s="980"/>
      <c r="AG63" s="980"/>
      <c r="AH63" s="621"/>
      <c r="AI63" s="980"/>
      <c r="AJ63" s="980"/>
      <c r="AK63" s="980"/>
      <c r="AL63" s="980"/>
      <c r="AM63" s="980"/>
      <c r="AN63" s="980"/>
      <c r="AO63" s="980"/>
      <c r="AP63" s="621"/>
      <c r="AQ63" s="980"/>
      <c r="AR63" s="980"/>
      <c r="AS63" s="980"/>
      <c r="AT63" s="980"/>
      <c r="AU63" s="980"/>
      <c r="AV63" s="980"/>
      <c r="AW63" s="980"/>
      <c r="AX63" s="621"/>
      <c r="AY63" s="980"/>
      <c r="AZ63" s="980"/>
      <c r="BA63" s="980"/>
      <c r="BB63" s="980"/>
      <c r="BC63" s="980"/>
      <c r="BD63" s="980"/>
      <c r="BE63" s="980"/>
      <c r="BF63" s="621"/>
      <c r="BG63" s="980"/>
      <c r="BH63" s="980"/>
      <c r="BI63" s="980"/>
      <c r="BJ63" s="980"/>
      <c r="BK63" s="980"/>
      <c r="BL63" s="980"/>
      <c r="BM63" s="980"/>
      <c r="BN63" s="621"/>
      <c r="BO63" s="980"/>
      <c r="BP63" s="980"/>
      <c r="BQ63" s="980"/>
      <c r="BR63" s="980"/>
      <c r="BS63" s="980"/>
      <c r="BT63" s="980"/>
      <c r="BU63" s="980"/>
      <c r="BV63" s="476"/>
    </row>
    <row r="64" spans="1:2" ht="17.25">
      <c r="A64" s="498">
        <v>0</v>
      </c>
      <c r="B64" s="499" t="s">
        <v>61</v>
      </c>
    </row>
    <row r="65" spans="1:2" ht="16.5">
      <c r="A65" s="500"/>
      <c r="B65" s="501" t="s">
        <v>62</v>
      </c>
    </row>
  </sheetData>
  <mergeCells count="606">
    <mergeCell ref="BO61:BU61"/>
    <mergeCell ref="AI61:AO61"/>
    <mergeCell ref="AQ61:AW61"/>
    <mergeCell ref="AY61:BE61"/>
    <mergeCell ref="BG61:BM61"/>
    <mergeCell ref="C61:I61"/>
    <mergeCell ref="K61:Q61"/>
    <mergeCell ref="S61:Y61"/>
    <mergeCell ref="AA61:AG61"/>
    <mergeCell ref="C60:I60"/>
    <mergeCell ref="K60:Q60"/>
    <mergeCell ref="S60:Y60"/>
    <mergeCell ref="AA60:AG60"/>
    <mergeCell ref="AI60:AO60"/>
    <mergeCell ref="AQ60:AW60"/>
    <mergeCell ref="AY60:BE60"/>
    <mergeCell ref="BG60:BM60"/>
    <mergeCell ref="BO60:BU60"/>
    <mergeCell ref="C62:I62"/>
    <mergeCell ref="K62:Q62"/>
    <mergeCell ref="S62:Y62"/>
    <mergeCell ref="AA62:AG62"/>
    <mergeCell ref="AI62:AO62"/>
    <mergeCell ref="AQ62:AW62"/>
    <mergeCell ref="AY62:BE62"/>
    <mergeCell ref="BG62:BM62"/>
    <mergeCell ref="BO62:BU62"/>
    <mergeCell ref="BO56:BU56"/>
    <mergeCell ref="K63:Q63"/>
    <mergeCell ref="S63:Y63"/>
    <mergeCell ref="AA63:AG63"/>
    <mergeCell ref="AI63:AO63"/>
    <mergeCell ref="BO63:BU63"/>
    <mergeCell ref="C47:I47"/>
    <mergeCell ref="AQ63:AW63"/>
    <mergeCell ref="AY63:BE63"/>
    <mergeCell ref="BG63:BM63"/>
    <mergeCell ref="C63:I63"/>
    <mergeCell ref="S56:Y56"/>
    <mergeCell ref="AA56:AG56"/>
    <mergeCell ref="AI56:AO56"/>
    <mergeCell ref="C56:I56"/>
    <mergeCell ref="K56:Q56"/>
    <mergeCell ref="BG47:BM47"/>
    <mergeCell ref="BO47:BU47"/>
    <mergeCell ref="AI47:AO47"/>
    <mergeCell ref="AQ47:AW47"/>
    <mergeCell ref="S47:Y47"/>
    <mergeCell ref="AA47:AG47"/>
    <mergeCell ref="K47:Q47"/>
    <mergeCell ref="AY44:BE44"/>
    <mergeCell ref="S44:Y44"/>
    <mergeCell ref="AA44:AG44"/>
    <mergeCell ref="AI46:AO46"/>
    <mergeCell ref="AQ46:AW46"/>
    <mergeCell ref="AY46:BE46"/>
    <mergeCell ref="AY47:BE47"/>
    <mergeCell ref="BG44:BM44"/>
    <mergeCell ref="BO44:BU44"/>
    <mergeCell ref="AI44:AO44"/>
    <mergeCell ref="AQ44:AW44"/>
    <mergeCell ref="C44:I44"/>
    <mergeCell ref="K44:Q44"/>
    <mergeCell ref="BE38:BK38"/>
    <mergeCell ref="BL38:BM38"/>
    <mergeCell ref="U38:AA38"/>
    <mergeCell ref="AB38:AC38"/>
    <mergeCell ref="AD38:AJ38"/>
    <mergeCell ref="AK38:AL38"/>
    <mergeCell ref="C38:I38"/>
    <mergeCell ref="J38:K38"/>
    <mergeCell ref="BN38:BT38"/>
    <mergeCell ref="BU38:BV38"/>
    <mergeCell ref="AM38:AS38"/>
    <mergeCell ref="AT38:AU38"/>
    <mergeCell ref="AV38:BB38"/>
    <mergeCell ref="BC38:BD38"/>
    <mergeCell ref="L38:R38"/>
    <mergeCell ref="S38:T38"/>
    <mergeCell ref="BE36:BK36"/>
    <mergeCell ref="BL36:BM36"/>
    <mergeCell ref="U36:AA36"/>
    <mergeCell ref="AB36:AC36"/>
    <mergeCell ref="AD36:AJ36"/>
    <mergeCell ref="AK36:AL36"/>
    <mergeCell ref="BE37:BK37"/>
    <mergeCell ref="BL37:BM37"/>
    <mergeCell ref="BN36:BT36"/>
    <mergeCell ref="BU36:BV36"/>
    <mergeCell ref="AM36:AS36"/>
    <mergeCell ref="AT36:AU36"/>
    <mergeCell ref="AV36:BB36"/>
    <mergeCell ref="BC36:BD36"/>
    <mergeCell ref="C36:I36"/>
    <mergeCell ref="J36:K36"/>
    <mergeCell ref="L36:R36"/>
    <mergeCell ref="S36:T36"/>
    <mergeCell ref="BE35:BK35"/>
    <mergeCell ref="BL35:BM35"/>
    <mergeCell ref="BN35:BT35"/>
    <mergeCell ref="BU35:BV35"/>
    <mergeCell ref="AM35:AS35"/>
    <mergeCell ref="AT35:AU35"/>
    <mergeCell ref="AV35:BB35"/>
    <mergeCell ref="BC35:BD35"/>
    <mergeCell ref="C35:I35"/>
    <mergeCell ref="J35:K35"/>
    <mergeCell ref="L35:R35"/>
    <mergeCell ref="S35:T35"/>
    <mergeCell ref="U35:AA35"/>
    <mergeCell ref="AB35:AC35"/>
    <mergeCell ref="AD35:AJ35"/>
    <mergeCell ref="AK35:AL35"/>
    <mergeCell ref="J19:K19"/>
    <mergeCell ref="BE17:BK17"/>
    <mergeCell ref="U17:AA17"/>
    <mergeCell ref="AB17:AC17"/>
    <mergeCell ref="AD17:AJ17"/>
    <mergeCell ref="AK17:AL17"/>
    <mergeCell ref="C17:I17"/>
    <mergeCell ref="J17:K17"/>
    <mergeCell ref="BL17:BM17"/>
    <mergeCell ref="BN17:BT17"/>
    <mergeCell ref="BU17:BV17"/>
    <mergeCell ref="AM17:AS17"/>
    <mergeCell ref="AT17:AU17"/>
    <mergeCell ref="AV17:BB17"/>
    <mergeCell ref="BC17:BD17"/>
    <mergeCell ref="L17:R17"/>
    <mergeCell ref="S17:T17"/>
    <mergeCell ref="BE20:BK20"/>
    <mergeCell ref="BL20:BM20"/>
    <mergeCell ref="U20:AA20"/>
    <mergeCell ref="AB20:AC20"/>
    <mergeCell ref="AD20:AJ20"/>
    <mergeCell ref="AK20:AL20"/>
    <mergeCell ref="BE19:BK19"/>
    <mergeCell ref="BL19:BM19"/>
    <mergeCell ref="BN20:BT20"/>
    <mergeCell ref="BU20:BV20"/>
    <mergeCell ref="AM20:AS20"/>
    <mergeCell ref="AT20:AU20"/>
    <mergeCell ref="AV20:BB20"/>
    <mergeCell ref="BC20:BD20"/>
    <mergeCell ref="C20:I20"/>
    <mergeCell ref="J20:K20"/>
    <mergeCell ref="L20:R20"/>
    <mergeCell ref="S20:T20"/>
    <mergeCell ref="BN37:BT37"/>
    <mergeCell ref="BU37:BV37"/>
    <mergeCell ref="AM37:AS37"/>
    <mergeCell ref="AT37:AU37"/>
    <mergeCell ref="AV37:BB37"/>
    <mergeCell ref="BC37:BD37"/>
    <mergeCell ref="U37:AA37"/>
    <mergeCell ref="AB37:AC37"/>
    <mergeCell ref="AD37:AJ37"/>
    <mergeCell ref="AK37:AL37"/>
    <mergeCell ref="C37:I37"/>
    <mergeCell ref="J37:K37"/>
    <mergeCell ref="L37:R37"/>
    <mergeCell ref="S37:T37"/>
    <mergeCell ref="BE34:BK34"/>
    <mergeCell ref="BL34:BM34"/>
    <mergeCell ref="BN34:BT34"/>
    <mergeCell ref="BU34:BV34"/>
    <mergeCell ref="AM34:AS34"/>
    <mergeCell ref="AT34:AU34"/>
    <mergeCell ref="AV34:BB34"/>
    <mergeCell ref="BC34:BD34"/>
    <mergeCell ref="U34:AA34"/>
    <mergeCell ref="AB34:AC34"/>
    <mergeCell ref="AD34:AJ34"/>
    <mergeCell ref="AK34:AL34"/>
    <mergeCell ref="C34:I34"/>
    <mergeCell ref="J34:K34"/>
    <mergeCell ref="L34:R34"/>
    <mergeCell ref="S34:T34"/>
    <mergeCell ref="BE33:BK33"/>
    <mergeCell ref="BL33:BM33"/>
    <mergeCell ref="BN33:BT33"/>
    <mergeCell ref="BU33:BV33"/>
    <mergeCell ref="AM33:AS33"/>
    <mergeCell ref="AT33:AU33"/>
    <mergeCell ref="AV33:BB33"/>
    <mergeCell ref="BC33:BD33"/>
    <mergeCell ref="U33:AA33"/>
    <mergeCell ref="AB33:AC33"/>
    <mergeCell ref="AD33:AJ33"/>
    <mergeCell ref="AK33:AL33"/>
    <mergeCell ref="C33:I33"/>
    <mergeCell ref="J33:K33"/>
    <mergeCell ref="L33:R33"/>
    <mergeCell ref="S33:T33"/>
    <mergeCell ref="BN15:BV15"/>
    <mergeCell ref="A12:B15"/>
    <mergeCell ref="AD15:AL15"/>
    <mergeCell ref="AM15:AU15"/>
    <mergeCell ref="AV15:BD15"/>
    <mergeCell ref="BE15:BM15"/>
    <mergeCell ref="C15:K15"/>
    <mergeCell ref="L15:T15"/>
    <mergeCell ref="U15:AC15"/>
    <mergeCell ref="AM14:AU14"/>
    <mergeCell ref="A39:B42"/>
    <mergeCell ref="AI42:AP42"/>
    <mergeCell ref="AQ42:AX42"/>
    <mergeCell ref="AY42:BF42"/>
    <mergeCell ref="C42:J42"/>
    <mergeCell ref="S42:Z42"/>
    <mergeCell ref="AI41:AP41"/>
    <mergeCell ref="AQ41:AX41"/>
    <mergeCell ref="AY41:BF41"/>
    <mergeCell ref="C39:BV39"/>
    <mergeCell ref="BO42:BV42"/>
    <mergeCell ref="AA42:AH42"/>
    <mergeCell ref="K42:R42"/>
    <mergeCell ref="BG42:BN42"/>
    <mergeCell ref="AI58:AO58"/>
    <mergeCell ref="AQ58:AW58"/>
    <mergeCell ref="AY58:BE58"/>
    <mergeCell ref="BG58:BM58"/>
    <mergeCell ref="AI57:AO57"/>
    <mergeCell ref="C58:I58"/>
    <mergeCell ref="K58:Q58"/>
    <mergeCell ref="S58:Y58"/>
    <mergeCell ref="AA58:AG58"/>
    <mergeCell ref="BG59:BM59"/>
    <mergeCell ref="BO59:BU59"/>
    <mergeCell ref="BO58:BU58"/>
    <mergeCell ref="BO55:BU55"/>
    <mergeCell ref="BO57:BU57"/>
    <mergeCell ref="BO53:BU53"/>
    <mergeCell ref="BO54:BU54"/>
    <mergeCell ref="BO51:BU51"/>
    <mergeCell ref="BO52:BU52"/>
    <mergeCell ref="C57:I57"/>
    <mergeCell ref="K57:Q57"/>
    <mergeCell ref="S57:Y57"/>
    <mergeCell ref="AA57:AG57"/>
    <mergeCell ref="AQ57:AW57"/>
    <mergeCell ref="AY57:BE57"/>
    <mergeCell ref="BG57:BM57"/>
    <mergeCell ref="AI55:AO55"/>
    <mergeCell ref="AQ55:AW55"/>
    <mergeCell ref="AY55:BE55"/>
    <mergeCell ref="BG55:BM55"/>
    <mergeCell ref="AQ56:AW56"/>
    <mergeCell ref="AY56:BE56"/>
    <mergeCell ref="BG56:BM56"/>
    <mergeCell ref="C55:I55"/>
    <mergeCell ref="K55:Q55"/>
    <mergeCell ref="S55:Y55"/>
    <mergeCell ref="AA55:AG55"/>
    <mergeCell ref="C54:I54"/>
    <mergeCell ref="K54:Q54"/>
    <mergeCell ref="S54:Y54"/>
    <mergeCell ref="AA54:AG54"/>
    <mergeCell ref="AI54:AO54"/>
    <mergeCell ref="AQ54:AW54"/>
    <mergeCell ref="AY54:BE54"/>
    <mergeCell ref="BG54:BM54"/>
    <mergeCell ref="AI53:AO53"/>
    <mergeCell ref="AQ53:AW53"/>
    <mergeCell ref="AY53:BE53"/>
    <mergeCell ref="BG53:BM53"/>
    <mergeCell ref="C53:I53"/>
    <mergeCell ref="K53:Q53"/>
    <mergeCell ref="S53:Y53"/>
    <mergeCell ref="AA53:AG53"/>
    <mergeCell ref="C52:I52"/>
    <mergeCell ref="K52:Q52"/>
    <mergeCell ref="S52:Y52"/>
    <mergeCell ref="AA52:AG52"/>
    <mergeCell ref="AI52:AO52"/>
    <mergeCell ref="AQ52:AW52"/>
    <mergeCell ref="AY52:BE52"/>
    <mergeCell ref="BG52:BM52"/>
    <mergeCell ref="AI51:AO51"/>
    <mergeCell ref="AQ51:AW51"/>
    <mergeCell ref="AY51:BE51"/>
    <mergeCell ref="BG51:BM51"/>
    <mergeCell ref="C51:I51"/>
    <mergeCell ref="K51:Q51"/>
    <mergeCell ref="S51:Y51"/>
    <mergeCell ref="AA51:AG51"/>
    <mergeCell ref="BO49:BU49"/>
    <mergeCell ref="C50:I50"/>
    <mergeCell ref="K50:Q50"/>
    <mergeCell ref="S50:Y50"/>
    <mergeCell ref="AA50:AG50"/>
    <mergeCell ref="AI50:AO50"/>
    <mergeCell ref="AQ50:AW50"/>
    <mergeCell ref="AY50:BE50"/>
    <mergeCell ref="BG50:BM50"/>
    <mergeCell ref="BO50:BU50"/>
    <mergeCell ref="AI49:AO49"/>
    <mergeCell ref="AQ49:AW49"/>
    <mergeCell ref="AY49:BE49"/>
    <mergeCell ref="BG49:BM49"/>
    <mergeCell ref="C49:I49"/>
    <mergeCell ref="K49:Q49"/>
    <mergeCell ref="S49:Y49"/>
    <mergeCell ref="AA49:AG49"/>
    <mergeCell ref="C48:I48"/>
    <mergeCell ref="K48:Q48"/>
    <mergeCell ref="S48:Y48"/>
    <mergeCell ref="AA48:AG48"/>
    <mergeCell ref="AI48:AO48"/>
    <mergeCell ref="AQ48:AW48"/>
    <mergeCell ref="AY48:BE48"/>
    <mergeCell ref="BG48:BM48"/>
    <mergeCell ref="BO48:BU48"/>
    <mergeCell ref="BO46:BU46"/>
    <mergeCell ref="BG46:BM46"/>
    <mergeCell ref="C46:I46"/>
    <mergeCell ref="K46:Q46"/>
    <mergeCell ref="S46:Y46"/>
    <mergeCell ref="AA46:AG46"/>
    <mergeCell ref="BO43:BV43"/>
    <mergeCell ref="C45:I45"/>
    <mergeCell ref="K45:Q45"/>
    <mergeCell ref="S45:Y45"/>
    <mergeCell ref="AA45:AG45"/>
    <mergeCell ref="AI45:AO45"/>
    <mergeCell ref="AQ45:AW45"/>
    <mergeCell ref="AY45:BE45"/>
    <mergeCell ref="BG45:BM45"/>
    <mergeCell ref="BO45:BU45"/>
    <mergeCell ref="BO41:BV41"/>
    <mergeCell ref="A43:B43"/>
    <mergeCell ref="C43:J43"/>
    <mergeCell ref="K43:R43"/>
    <mergeCell ref="S43:Z43"/>
    <mergeCell ref="AA43:AH43"/>
    <mergeCell ref="AI43:AP43"/>
    <mergeCell ref="AQ43:AX43"/>
    <mergeCell ref="AY43:BF43"/>
    <mergeCell ref="BG43:BN43"/>
    <mergeCell ref="BG41:BN41"/>
    <mergeCell ref="C41:J41"/>
    <mergeCell ref="K41:R41"/>
    <mergeCell ref="S41:Z41"/>
    <mergeCell ref="AA41:AH41"/>
    <mergeCell ref="C40:J40"/>
    <mergeCell ref="K40:R40"/>
    <mergeCell ref="S40:Z40"/>
    <mergeCell ref="AA40:AH40"/>
    <mergeCell ref="AI40:AP40"/>
    <mergeCell ref="AQ40:AX40"/>
    <mergeCell ref="AY40:BF40"/>
    <mergeCell ref="BG40:BN40"/>
    <mergeCell ref="BO40:BV40"/>
    <mergeCell ref="BE31:BK31"/>
    <mergeCell ref="BL31:BM31"/>
    <mergeCell ref="BN31:BT31"/>
    <mergeCell ref="BU31:BV31"/>
    <mergeCell ref="BE32:BK32"/>
    <mergeCell ref="BL32:BM32"/>
    <mergeCell ref="BU32:BV32"/>
    <mergeCell ref="AM31:AS31"/>
    <mergeCell ref="AT31:AU31"/>
    <mergeCell ref="AV31:BB31"/>
    <mergeCell ref="BC31:BD31"/>
    <mergeCell ref="U31:AA31"/>
    <mergeCell ref="AB31:AC31"/>
    <mergeCell ref="AD31:AJ31"/>
    <mergeCell ref="AK31:AL31"/>
    <mergeCell ref="C31:I31"/>
    <mergeCell ref="J31:K31"/>
    <mergeCell ref="L31:R31"/>
    <mergeCell ref="S31:T31"/>
    <mergeCell ref="BE30:BK30"/>
    <mergeCell ref="BL30:BM30"/>
    <mergeCell ref="BN30:BT30"/>
    <mergeCell ref="BU30:BV30"/>
    <mergeCell ref="AM30:AS30"/>
    <mergeCell ref="AT30:AU30"/>
    <mergeCell ref="AV30:BB30"/>
    <mergeCell ref="BC30:BD30"/>
    <mergeCell ref="U30:AA30"/>
    <mergeCell ref="AB30:AC30"/>
    <mergeCell ref="AD30:AJ30"/>
    <mergeCell ref="AK30:AL30"/>
    <mergeCell ref="C30:I30"/>
    <mergeCell ref="J30:K30"/>
    <mergeCell ref="L30:R30"/>
    <mergeCell ref="S30:T30"/>
    <mergeCell ref="BE29:BK29"/>
    <mergeCell ref="BL29:BM29"/>
    <mergeCell ref="BN29:BT29"/>
    <mergeCell ref="BU29:BV29"/>
    <mergeCell ref="AM29:AS29"/>
    <mergeCell ref="AT29:AU29"/>
    <mergeCell ref="AV29:BB29"/>
    <mergeCell ref="BC29:BD29"/>
    <mergeCell ref="U29:AA29"/>
    <mergeCell ref="AB29:AC29"/>
    <mergeCell ref="AD29:AJ29"/>
    <mergeCell ref="AK29:AL29"/>
    <mergeCell ref="C29:I29"/>
    <mergeCell ref="J29:K29"/>
    <mergeCell ref="L29:R29"/>
    <mergeCell ref="S29:T29"/>
    <mergeCell ref="BE28:BK28"/>
    <mergeCell ref="BL28:BM28"/>
    <mergeCell ref="BN28:BT28"/>
    <mergeCell ref="BU28:BV28"/>
    <mergeCell ref="AM28:AS28"/>
    <mergeCell ref="AT28:AU28"/>
    <mergeCell ref="AV28:BB28"/>
    <mergeCell ref="BC28:BD28"/>
    <mergeCell ref="U28:AA28"/>
    <mergeCell ref="AB28:AC28"/>
    <mergeCell ref="AD28:AJ28"/>
    <mergeCell ref="AK28:AL28"/>
    <mergeCell ref="C28:I28"/>
    <mergeCell ref="J28:K28"/>
    <mergeCell ref="L28:R28"/>
    <mergeCell ref="S28:T28"/>
    <mergeCell ref="BE27:BK27"/>
    <mergeCell ref="BL27:BM27"/>
    <mergeCell ref="BN27:BT27"/>
    <mergeCell ref="BU27:BV27"/>
    <mergeCell ref="AM27:AS27"/>
    <mergeCell ref="AT27:AU27"/>
    <mergeCell ref="AV27:BB27"/>
    <mergeCell ref="BC27:BD27"/>
    <mergeCell ref="U27:AA27"/>
    <mergeCell ref="AB27:AC27"/>
    <mergeCell ref="AD27:AJ27"/>
    <mergeCell ref="AK27:AL27"/>
    <mergeCell ref="C27:I27"/>
    <mergeCell ref="J27:K27"/>
    <mergeCell ref="L27:R27"/>
    <mergeCell ref="S27:T27"/>
    <mergeCell ref="BE26:BK26"/>
    <mergeCell ref="BL26:BM26"/>
    <mergeCell ref="BN26:BT26"/>
    <mergeCell ref="BU26:BV26"/>
    <mergeCell ref="AM26:AS26"/>
    <mergeCell ref="AT26:AU26"/>
    <mergeCell ref="AV26:BB26"/>
    <mergeCell ref="BC26:BD26"/>
    <mergeCell ref="U26:AA26"/>
    <mergeCell ref="AB26:AC26"/>
    <mergeCell ref="AD26:AJ26"/>
    <mergeCell ref="AK26:AL26"/>
    <mergeCell ref="C26:I26"/>
    <mergeCell ref="J26:K26"/>
    <mergeCell ref="L26:R26"/>
    <mergeCell ref="S26:T26"/>
    <mergeCell ref="BE25:BK25"/>
    <mergeCell ref="BL25:BM25"/>
    <mergeCell ref="BN25:BT25"/>
    <mergeCell ref="BU25:BV25"/>
    <mergeCell ref="AM25:AS25"/>
    <mergeCell ref="AT25:AU25"/>
    <mergeCell ref="AV25:BB25"/>
    <mergeCell ref="BC25:BD25"/>
    <mergeCell ref="U25:AA25"/>
    <mergeCell ref="AB25:AC25"/>
    <mergeCell ref="AD25:AJ25"/>
    <mergeCell ref="AK25:AL25"/>
    <mergeCell ref="C25:I25"/>
    <mergeCell ref="J25:K25"/>
    <mergeCell ref="L25:R25"/>
    <mergeCell ref="S25:T25"/>
    <mergeCell ref="BE24:BK24"/>
    <mergeCell ref="BL24:BM24"/>
    <mergeCell ref="BN24:BT24"/>
    <mergeCell ref="BU24:BV24"/>
    <mergeCell ref="AM24:AS24"/>
    <mergeCell ref="AT24:AU24"/>
    <mergeCell ref="AV24:BB24"/>
    <mergeCell ref="BC24:BD24"/>
    <mergeCell ref="U24:AA24"/>
    <mergeCell ref="AB24:AC24"/>
    <mergeCell ref="AD24:AJ24"/>
    <mergeCell ref="AK24:AL24"/>
    <mergeCell ref="C24:I24"/>
    <mergeCell ref="J24:K24"/>
    <mergeCell ref="L24:R24"/>
    <mergeCell ref="S24:T24"/>
    <mergeCell ref="BE23:BK23"/>
    <mergeCell ref="BL23:BM23"/>
    <mergeCell ref="BN23:BT23"/>
    <mergeCell ref="BU23:BV23"/>
    <mergeCell ref="AM23:AS23"/>
    <mergeCell ref="AT23:AU23"/>
    <mergeCell ref="AV23:BB23"/>
    <mergeCell ref="BC23:BD23"/>
    <mergeCell ref="U23:AA23"/>
    <mergeCell ref="AB23:AC23"/>
    <mergeCell ref="AD23:AJ23"/>
    <mergeCell ref="AK23:AL23"/>
    <mergeCell ref="C23:I23"/>
    <mergeCell ref="J23:K23"/>
    <mergeCell ref="L23:R23"/>
    <mergeCell ref="S23:T23"/>
    <mergeCell ref="BE22:BK22"/>
    <mergeCell ref="BL22:BM22"/>
    <mergeCell ref="BN22:BT22"/>
    <mergeCell ref="BU22:BV22"/>
    <mergeCell ref="AM22:AS22"/>
    <mergeCell ref="AT22:AU22"/>
    <mergeCell ref="AV22:BB22"/>
    <mergeCell ref="BC22:BD22"/>
    <mergeCell ref="U22:AA22"/>
    <mergeCell ref="AB22:AC22"/>
    <mergeCell ref="AD22:AJ22"/>
    <mergeCell ref="AK22:AL22"/>
    <mergeCell ref="C22:I22"/>
    <mergeCell ref="J22:K22"/>
    <mergeCell ref="L22:R22"/>
    <mergeCell ref="S22:T22"/>
    <mergeCell ref="BE21:BK21"/>
    <mergeCell ref="BL21:BM21"/>
    <mergeCell ref="BN21:BT21"/>
    <mergeCell ref="BU21:BV21"/>
    <mergeCell ref="AM21:AS21"/>
    <mergeCell ref="AT21:AU21"/>
    <mergeCell ref="AV21:BB21"/>
    <mergeCell ref="BC21:BD21"/>
    <mergeCell ref="U21:AA21"/>
    <mergeCell ref="AB21:AC21"/>
    <mergeCell ref="AD21:AJ21"/>
    <mergeCell ref="AK21:AL21"/>
    <mergeCell ref="C21:I21"/>
    <mergeCell ref="J21:K21"/>
    <mergeCell ref="L21:R21"/>
    <mergeCell ref="S21:T21"/>
    <mergeCell ref="BN19:BT19"/>
    <mergeCell ref="BU19:BV19"/>
    <mergeCell ref="AM19:AS19"/>
    <mergeCell ref="AT19:AU19"/>
    <mergeCell ref="AV19:BB19"/>
    <mergeCell ref="BC19:BD19"/>
    <mergeCell ref="BL18:BM18"/>
    <mergeCell ref="BN18:BT18"/>
    <mergeCell ref="BU18:BV18"/>
    <mergeCell ref="C19:I19"/>
    <mergeCell ref="L19:R19"/>
    <mergeCell ref="S19:T19"/>
    <mergeCell ref="U19:AA19"/>
    <mergeCell ref="AB19:AC19"/>
    <mergeCell ref="AD19:AJ19"/>
    <mergeCell ref="AK19:AL19"/>
    <mergeCell ref="AT18:AU18"/>
    <mergeCell ref="AV18:BB18"/>
    <mergeCell ref="BC18:BD18"/>
    <mergeCell ref="BE18:BK18"/>
    <mergeCell ref="BN16:BV16"/>
    <mergeCell ref="C18:I18"/>
    <mergeCell ref="J18:K18"/>
    <mergeCell ref="L18:R18"/>
    <mergeCell ref="S18:T18"/>
    <mergeCell ref="U18:AA18"/>
    <mergeCell ref="AB18:AC18"/>
    <mergeCell ref="AD18:AJ18"/>
    <mergeCell ref="AK18:AL18"/>
    <mergeCell ref="AM18:AS18"/>
    <mergeCell ref="AD16:AL16"/>
    <mergeCell ref="AM16:AU16"/>
    <mergeCell ref="AV16:BD16"/>
    <mergeCell ref="BE16:BM16"/>
    <mergeCell ref="A16:B16"/>
    <mergeCell ref="C16:K16"/>
    <mergeCell ref="L16:T16"/>
    <mergeCell ref="U16:AC16"/>
    <mergeCell ref="AV14:BD14"/>
    <mergeCell ref="BE14:BM14"/>
    <mergeCell ref="BN14:BV14"/>
    <mergeCell ref="C14:K14"/>
    <mergeCell ref="L14:T14"/>
    <mergeCell ref="U14:AC14"/>
    <mergeCell ref="AD14:AL14"/>
    <mergeCell ref="C12:BV12"/>
    <mergeCell ref="C13:K13"/>
    <mergeCell ref="L13:T13"/>
    <mergeCell ref="U13:AC13"/>
    <mergeCell ref="AD13:AL13"/>
    <mergeCell ref="AM13:AU13"/>
    <mergeCell ref="AV13:BD13"/>
    <mergeCell ref="BE13:BM13"/>
    <mergeCell ref="BN13:BV13"/>
    <mergeCell ref="C32:I32"/>
    <mergeCell ref="J32:K32"/>
    <mergeCell ref="L32:R32"/>
    <mergeCell ref="S32:T32"/>
    <mergeCell ref="AT32:AU32"/>
    <mergeCell ref="AV32:BB32"/>
    <mergeCell ref="BC32:BD32"/>
    <mergeCell ref="U32:AA32"/>
    <mergeCell ref="AB32:AC32"/>
    <mergeCell ref="AD32:AJ32"/>
    <mergeCell ref="AK32:AL32"/>
    <mergeCell ref="C59:I59"/>
    <mergeCell ref="K59:Q59"/>
    <mergeCell ref="S59:Y59"/>
    <mergeCell ref="AA59:AG59"/>
    <mergeCell ref="AI59:AO59"/>
    <mergeCell ref="AQ59:AW59"/>
    <mergeCell ref="AY59:BE59"/>
    <mergeCell ref="BN32:BT32"/>
    <mergeCell ref="AM32:AS32"/>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BW64"/>
  <sheetViews>
    <sheetView showGridLines="0" zoomScale="75" zoomScaleNormal="75" workbookViewId="0" topLeftCell="A1">
      <selection activeCell="A4" sqref="A4"/>
    </sheetView>
  </sheetViews>
  <sheetFormatPr defaultColWidth="9.00390625" defaultRowHeight="16.5"/>
  <cols>
    <col min="1" max="1" width="7.125" style="478" customWidth="1"/>
    <col min="2" max="2" width="19.625" style="479" customWidth="1"/>
    <col min="3" max="73" width="1.625" style="480" customWidth="1"/>
    <col min="74" max="74" width="1.625" style="471" customWidth="1"/>
    <col min="75" max="16384" width="1.625" style="480" customWidth="1"/>
  </cols>
  <sheetData>
    <row r="1" spans="1:2" s="471" customFormat="1" ht="16.5" customHeight="1">
      <c r="A1" s="472"/>
      <c r="B1" s="472"/>
    </row>
    <row r="2" spans="1:74" s="471" customFormat="1" ht="21">
      <c r="A2" s="629" t="s">
        <v>748</v>
      </c>
      <c r="B2" s="472"/>
      <c r="C2" s="473"/>
      <c r="M2" s="475"/>
      <c r="BV2" s="504" t="s">
        <v>631</v>
      </c>
    </row>
    <row r="3" spans="1:74" s="471" customFormat="1" ht="16.5">
      <c r="A3" s="222" t="s">
        <v>747</v>
      </c>
      <c r="B3" s="312"/>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476"/>
      <c r="BK3" s="476"/>
      <c r="BL3" s="476"/>
      <c r="BM3" s="476"/>
      <c r="BN3" s="476"/>
      <c r="BO3" s="476"/>
      <c r="BP3" s="476"/>
      <c r="BQ3" s="476"/>
      <c r="BR3" s="476"/>
      <c r="BS3" s="476"/>
      <c r="BT3" s="476"/>
      <c r="BU3" s="476"/>
      <c r="BV3" s="643" t="s">
        <v>282</v>
      </c>
    </row>
    <row r="4" spans="1:2" s="471" customFormat="1" ht="16.5" customHeight="1">
      <c r="A4" s="477"/>
      <c r="B4" s="472"/>
    </row>
    <row r="5" spans="1:2" s="471" customFormat="1" ht="18" customHeight="1">
      <c r="A5" s="477"/>
      <c r="B5" s="472"/>
    </row>
    <row r="7" spans="1:74" s="483" customFormat="1" ht="24">
      <c r="A7" s="502" t="s">
        <v>632</v>
      </c>
      <c r="B7" s="115" t="s">
        <v>633</v>
      </c>
      <c r="BV7" s="484"/>
    </row>
    <row r="8" spans="1:74" s="483" customFormat="1" ht="24">
      <c r="A8" s="278" t="s">
        <v>285</v>
      </c>
      <c r="B8" s="117" t="s">
        <v>634</v>
      </c>
      <c r="BV8" s="484"/>
    </row>
    <row r="9" spans="1:74" ht="19.5" customHeight="1">
      <c r="A9" s="487"/>
      <c r="B9" s="488"/>
      <c r="BV9" s="503" t="s">
        <v>635</v>
      </c>
    </row>
    <row r="10" spans="1:74" s="491" customFormat="1" ht="19.5" customHeight="1">
      <c r="A10" s="970" t="s">
        <v>636</v>
      </c>
      <c r="B10" s="986"/>
      <c r="C10" s="937" t="s">
        <v>637</v>
      </c>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8"/>
      <c r="AC10" s="938"/>
      <c r="AD10" s="938"/>
      <c r="AE10" s="938"/>
      <c r="AF10" s="938"/>
      <c r="AG10" s="938"/>
      <c r="AH10" s="938"/>
      <c r="AI10" s="938"/>
      <c r="AJ10" s="938"/>
      <c r="AK10" s="938"/>
      <c r="AL10" s="938"/>
      <c r="AM10" s="938"/>
      <c r="AN10" s="938"/>
      <c r="AO10" s="938"/>
      <c r="AP10" s="938"/>
      <c r="AQ10" s="938"/>
      <c r="AR10" s="938"/>
      <c r="AS10" s="938"/>
      <c r="AT10" s="938"/>
      <c r="AU10" s="938"/>
      <c r="AV10" s="938"/>
      <c r="AW10" s="938"/>
      <c r="AX10" s="938"/>
      <c r="AY10" s="938"/>
      <c r="AZ10" s="938"/>
      <c r="BA10" s="938"/>
      <c r="BB10" s="938"/>
      <c r="BC10" s="938"/>
      <c r="BD10" s="938"/>
      <c r="BE10" s="938"/>
      <c r="BF10" s="938"/>
      <c r="BG10" s="938"/>
      <c r="BH10" s="938"/>
      <c r="BI10" s="938"/>
      <c r="BJ10" s="938"/>
      <c r="BK10" s="938"/>
      <c r="BL10" s="938"/>
      <c r="BM10" s="938"/>
      <c r="BN10" s="938"/>
      <c r="BO10" s="938"/>
      <c r="BP10" s="938"/>
      <c r="BQ10" s="938"/>
      <c r="BR10" s="938"/>
      <c r="BS10" s="938"/>
      <c r="BT10" s="938"/>
      <c r="BU10" s="938"/>
      <c r="BV10" s="939"/>
    </row>
    <row r="11" spans="1:74" s="491" customFormat="1" ht="19.5" customHeight="1">
      <c r="A11" s="987"/>
      <c r="B11" s="988"/>
      <c r="C11" s="940" t="s">
        <v>338</v>
      </c>
      <c r="D11" s="941"/>
      <c r="E11" s="941"/>
      <c r="F11" s="941"/>
      <c r="G11" s="941"/>
      <c r="H11" s="941"/>
      <c r="I11" s="941"/>
      <c r="J11" s="941"/>
      <c r="K11" s="941"/>
      <c r="L11" s="940" t="s">
        <v>8</v>
      </c>
      <c r="M11" s="941"/>
      <c r="N11" s="941"/>
      <c r="O11" s="941"/>
      <c r="P11" s="941"/>
      <c r="Q11" s="941"/>
      <c r="R11" s="941"/>
      <c r="S11" s="941"/>
      <c r="T11" s="941"/>
      <c r="U11" s="940" t="s">
        <v>144</v>
      </c>
      <c r="V11" s="941"/>
      <c r="W11" s="941"/>
      <c r="X11" s="941"/>
      <c r="Y11" s="941"/>
      <c r="Z11" s="941"/>
      <c r="AA11" s="941"/>
      <c r="AB11" s="941"/>
      <c r="AC11" s="941"/>
      <c r="AD11" s="940" t="s">
        <v>638</v>
      </c>
      <c r="AE11" s="941"/>
      <c r="AF11" s="941"/>
      <c r="AG11" s="941"/>
      <c r="AH11" s="941"/>
      <c r="AI11" s="941"/>
      <c r="AJ11" s="941"/>
      <c r="AK11" s="941"/>
      <c r="AL11" s="941"/>
      <c r="AM11" s="940" t="s">
        <v>9</v>
      </c>
      <c r="AN11" s="941"/>
      <c r="AO11" s="941"/>
      <c r="AP11" s="941"/>
      <c r="AQ11" s="941"/>
      <c r="AR11" s="941"/>
      <c r="AS11" s="941"/>
      <c r="AT11" s="941"/>
      <c r="AU11" s="941"/>
      <c r="AV11" s="940" t="s">
        <v>10</v>
      </c>
      <c r="AW11" s="941"/>
      <c r="AX11" s="941"/>
      <c r="AY11" s="941"/>
      <c r="AZ11" s="941"/>
      <c r="BA11" s="941"/>
      <c r="BB11" s="941"/>
      <c r="BC11" s="941"/>
      <c r="BD11" s="941"/>
      <c r="BE11" s="940" t="s">
        <v>11</v>
      </c>
      <c r="BF11" s="941"/>
      <c r="BG11" s="941"/>
      <c r="BH11" s="941"/>
      <c r="BI11" s="941"/>
      <c r="BJ11" s="941"/>
      <c r="BK11" s="941"/>
      <c r="BL11" s="941"/>
      <c r="BM11" s="941"/>
      <c r="BN11" s="940" t="s">
        <v>145</v>
      </c>
      <c r="BO11" s="941"/>
      <c r="BP11" s="941"/>
      <c r="BQ11" s="941"/>
      <c r="BR11" s="941"/>
      <c r="BS11" s="941"/>
      <c r="BT11" s="941"/>
      <c r="BU11" s="941"/>
      <c r="BV11" s="942"/>
    </row>
    <row r="12" spans="1:74" s="491" customFormat="1" ht="19.5" customHeight="1">
      <c r="A12" s="987"/>
      <c r="B12" s="988"/>
      <c r="C12" s="991" t="s">
        <v>343</v>
      </c>
      <c r="D12" s="991"/>
      <c r="E12" s="991"/>
      <c r="F12" s="991"/>
      <c r="G12" s="991"/>
      <c r="H12" s="991"/>
      <c r="I12" s="991"/>
      <c r="J12" s="991"/>
      <c r="K12" s="991"/>
      <c r="L12" s="992" t="s">
        <v>639</v>
      </c>
      <c r="M12" s="991"/>
      <c r="N12" s="991"/>
      <c r="O12" s="991"/>
      <c r="P12" s="991"/>
      <c r="Q12" s="991"/>
      <c r="R12" s="991"/>
      <c r="S12" s="991"/>
      <c r="T12" s="991"/>
      <c r="U12" s="991" t="s">
        <v>12</v>
      </c>
      <c r="V12" s="991"/>
      <c r="W12" s="991"/>
      <c r="X12" s="991"/>
      <c r="Y12" s="991"/>
      <c r="Z12" s="991"/>
      <c r="AA12" s="991"/>
      <c r="AB12" s="991"/>
      <c r="AC12" s="991"/>
      <c r="AD12" s="992" t="s">
        <v>603</v>
      </c>
      <c r="AE12" s="991"/>
      <c r="AF12" s="991"/>
      <c r="AG12" s="991"/>
      <c r="AH12" s="991"/>
      <c r="AI12" s="991"/>
      <c r="AJ12" s="991"/>
      <c r="AK12" s="991"/>
      <c r="AL12" s="991"/>
      <c r="AM12" s="991" t="s">
        <v>13</v>
      </c>
      <c r="AN12" s="991"/>
      <c r="AO12" s="991"/>
      <c r="AP12" s="991"/>
      <c r="AQ12" s="991"/>
      <c r="AR12" s="991"/>
      <c r="AS12" s="991"/>
      <c r="AT12" s="991"/>
      <c r="AU12" s="991"/>
      <c r="AV12" s="991" t="s">
        <v>14</v>
      </c>
      <c r="AW12" s="991"/>
      <c r="AX12" s="991"/>
      <c r="AY12" s="991"/>
      <c r="AZ12" s="991"/>
      <c r="BA12" s="991"/>
      <c r="BB12" s="991"/>
      <c r="BC12" s="991"/>
      <c r="BD12" s="991"/>
      <c r="BE12" s="991" t="s">
        <v>15</v>
      </c>
      <c r="BF12" s="991"/>
      <c r="BG12" s="991"/>
      <c r="BH12" s="991"/>
      <c r="BI12" s="991"/>
      <c r="BJ12" s="991"/>
      <c r="BK12" s="991"/>
      <c r="BL12" s="991"/>
      <c r="BM12" s="991"/>
      <c r="BN12" s="991" t="s">
        <v>399</v>
      </c>
      <c r="BO12" s="991"/>
      <c r="BP12" s="991"/>
      <c r="BQ12" s="991"/>
      <c r="BR12" s="991"/>
      <c r="BS12" s="991"/>
      <c r="BT12" s="991"/>
      <c r="BU12" s="991"/>
      <c r="BV12" s="993"/>
    </row>
    <row r="13" spans="1:74" s="522" customFormat="1" ht="19.5" customHeight="1">
      <c r="A13" s="989"/>
      <c r="B13" s="990"/>
      <c r="C13" s="977"/>
      <c r="D13" s="977"/>
      <c r="E13" s="977"/>
      <c r="F13" s="977"/>
      <c r="G13" s="977"/>
      <c r="H13" s="977"/>
      <c r="I13" s="977"/>
      <c r="J13" s="977"/>
      <c r="K13" s="977"/>
      <c r="L13" s="977" t="s">
        <v>577</v>
      </c>
      <c r="M13" s="977"/>
      <c r="N13" s="977"/>
      <c r="O13" s="977"/>
      <c r="P13" s="977"/>
      <c r="Q13" s="977"/>
      <c r="R13" s="977"/>
      <c r="S13" s="977"/>
      <c r="T13" s="977"/>
      <c r="U13" s="977"/>
      <c r="V13" s="977"/>
      <c r="W13" s="977"/>
      <c r="X13" s="977"/>
      <c r="Y13" s="977"/>
      <c r="Z13" s="977"/>
      <c r="AA13" s="977"/>
      <c r="AB13" s="977"/>
      <c r="AC13" s="977"/>
      <c r="AD13" s="977" t="s">
        <v>605</v>
      </c>
      <c r="AE13" s="977"/>
      <c r="AF13" s="977"/>
      <c r="AG13" s="977"/>
      <c r="AH13" s="977"/>
      <c r="AI13" s="977"/>
      <c r="AJ13" s="977"/>
      <c r="AK13" s="977"/>
      <c r="AL13" s="977"/>
      <c r="AM13" s="977"/>
      <c r="AN13" s="977"/>
      <c r="AO13" s="977"/>
      <c r="AP13" s="977"/>
      <c r="AQ13" s="977"/>
      <c r="AR13" s="977"/>
      <c r="AS13" s="977"/>
      <c r="AT13" s="977"/>
      <c r="AU13" s="977"/>
      <c r="AV13" s="977"/>
      <c r="AW13" s="977"/>
      <c r="AX13" s="977"/>
      <c r="AY13" s="977"/>
      <c r="AZ13" s="977"/>
      <c r="BA13" s="977"/>
      <c r="BB13" s="977"/>
      <c r="BC13" s="977"/>
      <c r="BD13" s="977"/>
      <c r="BE13" s="977"/>
      <c r="BF13" s="977"/>
      <c r="BG13" s="977"/>
      <c r="BH13" s="977"/>
      <c r="BI13" s="977"/>
      <c r="BJ13" s="977"/>
      <c r="BK13" s="977"/>
      <c r="BL13" s="977"/>
      <c r="BM13" s="977"/>
      <c r="BN13" s="977"/>
      <c r="BO13" s="977"/>
      <c r="BP13" s="977"/>
      <c r="BQ13" s="977"/>
      <c r="BR13" s="977"/>
      <c r="BS13" s="977"/>
      <c r="BT13" s="977"/>
      <c r="BU13" s="977"/>
      <c r="BV13" s="978"/>
    </row>
    <row r="14" spans="1:74" s="491" customFormat="1" ht="16.5">
      <c r="A14" s="946">
        <v>1</v>
      </c>
      <c r="B14" s="946"/>
      <c r="C14" s="938">
        <v>2</v>
      </c>
      <c r="D14" s="938"/>
      <c r="E14" s="938"/>
      <c r="F14" s="938"/>
      <c r="G14" s="938"/>
      <c r="H14" s="938"/>
      <c r="I14" s="938"/>
      <c r="J14" s="938"/>
      <c r="K14" s="938"/>
      <c r="L14" s="938">
        <v>3</v>
      </c>
      <c r="M14" s="938"/>
      <c r="N14" s="938"/>
      <c r="O14" s="938"/>
      <c r="P14" s="938"/>
      <c r="Q14" s="938"/>
      <c r="R14" s="938"/>
      <c r="S14" s="938"/>
      <c r="T14" s="938"/>
      <c r="U14" s="938">
        <v>4</v>
      </c>
      <c r="V14" s="938"/>
      <c r="W14" s="938"/>
      <c r="X14" s="938"/>
      <c r="Y14" s="938"/>
      <c r="Z14" s="938"/>
      <c r="AA14" s="938"/>
      <c r="AB14" s="938"/>
      <c r="AC14" s="938"/>
      <c r="AD14" s="938">
        <v>5</v>
      </c>
      <c r="AE14" s="938"/>
      <c r="AF14" s="938"/>
      <c r="AG14" s="938"/>
      <c r="AH14" s="938"/>
      <c r="AI14" s="938"/>
      <c r="AJ14" s="938"/>
      <c r="AK14" s="938"/>
      <c r="AL14" s="938"/>
      <c r="AM14" s="938">
        <v>6</v>
      </c>
      <c r="AN14" s="938"/>
      <c r="AO14" s="938"/>
      <c r="AP14" s="938"/>
      <c r="AQ14" s="938"/>
      <c r="AR14" s="938"/>
      <c r="AS14" s="938"/>
      <c r="AT14" s="938"/>
      <c r="AU14" s="938"/>
      <c r="AV14" s="938">
        <v>7</v>
      </c>
      <c r="AW14" s="938"/>
      <c r="AX14" s="938"/>
      <c r="AY14" s="938"/>
      <c r="AZ14" s="938"/>
      <c r="BA14" s="938"/>
      <c r="BB14" s="938"/>
      <c r="BC14" s="938"/>
      <c r="BD14" s="938"/>
      <c r="BE14" s="938">
        <v>8</v>
      </c>
      <c r="BF14" s="938"/>
      <c r="BG14" s="938"/>
      <c r="BH14" s="938"/>
      <c r="BI14" s="938"/>
      <c r="BJ14" s="938"/>
      <c r="BK14" s="938"/>
      <c r="BL14" s="938"/>
      <c r="BM14" s="938"/>
      <c r="BN14" s="938">
        <v>9</v>
      </c>
      <c r="BO14" s="938"/>
      <c r="BP14" s="938"/>
      <c r="BQ14" s="938"/>
      <c r="BR14" s="938"/>
      <c r="BS14" s="938"/>
      <c r="BT14" s="938"/>
      <c r="BU14" s="938"/>
      <c r="BV14" s="939"/>
    </row>
    <row r="15" spans="1:74" ht="19.5" customHeight="1">
      <c r="A15" s="256"/>
      <c r="B15" s="472"/>
      <c r="C15" s="1009"/>
      <c r="D15" s="1009"/>
      <c r="E15" s="1009"/>
      <c r="F15" s="1009"/>
      <c r="G15" s="1009"/>
      <c r="H15" s="1009"/>
      <c r="I15" s="1009"/>
      <c r="J15" s="683"/>
      <c r="K15" s="683"/>
      <c r="L15" s="1009"/>
      <c r="M15" s="1009"/>
      <c r="N15" s="1009"/>
      <c r="O15" s="1009"/>
      <c r="P15" s="1009"/>
      <c r="Q15" s="1009"/>
      <c r="R15" s="1009"/>
      <c r="S15" s="683"/>
      <c r="T15" s="683"/>
      <c r="U15" s="1009"/>
      <c r="V15" s="1009"/>
      <c r="W15" s="1009"/>
      <c r="X15" s="1009"/>
      <c r="Y15" s="1009"/>
      <c r="Z15" s="1009"/>
      <c r="AA15" s="1009"/>
      <c r="AB15" s="683"/>
      <c r="AC15" s="683"/>
      <c r="AD15" s="1009"/>
      <c r="AE15" s="1009"/>
      <c r="AF15" s="1009"/>
      <c r="AG15" s="1009"/>
      <c r="AH15" s="1009"/>
      <c r="AI15" s="1009"/>
      <c r="AJ15" s="1009"/>
      <c r="AK15" s="683"/>
      <c r="AL15" s="683"/>
      <c r="AM15" s="1009"/>
      <c r="AN15" s="1009"/>
      <c r="AO15" s="1009"/>
      <c r="AP15" s="1009"/>
      <c r="AQ15" s="1009"/>
      <c r="AR15" s="1009"/>
      <c r="AS15" s="1009"/>
      <c r="AT15" s="683"/>
      <c r="AU15" s="683"/>
      <c r="AV15" s="1009"/>
      <c r="AW15" s="1009"/>
      <c r="AX15" s="1009"/>
      <c r="AY15" s="1009"/>
      <c r="AZ15" s="1009"/>
      <c r="BA15" s="1009"/>
      <c r="BB15" s="1009"/>
      <c r="BC15" s="683"/>
      <c r="BD15" s="683"/>
      <c r="BE15" s="1009"/>
      <c r="BF15" s="1009"/>
      <c r="BG15" s="1009"/>
      <c r="BH15" s="1009"/>
      <c r="BI15" s="1009"/>
      <c r="BJ15" s="1009"/>
      <c r="BK15" s="1009"/>
      <c r="BL15" s="683"/>
      <c r="BM15" s="683"/>
      <c r="BN15" s="1009"/>
      <c r="BO15" s="1009"/>
      <c r="BP15" s="1009"/>
      <c r="BQ15" s="1009"/>
      <c r="BR15" s="1009"/>
      <c r="BS15" s="1009"/>
      <c r="BT15" s="1009"/>
      <c r="BU15" s="683"/>
      <c r="BV15" s="683"/>
    </row>
    <row r="16" spans="1:74" s="471" customFormat="1" ht="19.5" customHeight="1">
      <c r="A16" s="487">
        <v>1999</v>
      </c>
      <c r="B16" s="492"/>
      <c r="C16" s="983">
        <v>13673570</v>
      </c>
      <c r="D16" s="983"/>
      <c r="E16" s="983"/>
      <c r="F16" s="983"/>
      <c r="G16" s="983"/>
      <c r="H16" s="983"/>
      <c r="I16" s="983"/>
      <c r="J16" s="936"/>
      <c r="K16" s="936"/>
      <c r="L16" s="983">
        <v>388428</v>
      </c>
      <c r="M16" s="983"/>
      <c r="N16" s="983"/>
      <c r="O16" s="983"/>
      <c r="P16" s="983"/>
      <c r="Q16" s="983"/>
      <c r="R16" s="983"/>
      <c r="S16" s="936"/>
      <c r="T16" s="936"/>
      <c r="U16" s="983">
        <v>9646411</v>
      </c>
      <c r="V16" s="983"/>
      <c r="W16" s="983"/>
      <c r="X16" s="983"/>
      <c r="Y16" s="983"/>
      <c r="Z16" s="983"/>
      <c r="AA16" s="983"/>
      <c r="AB16" s="936"/>
      <c r="AC16" s="936"/>
      <c r="AD16" s="983">
        <v>251846</v>
      </c>
      <c r="AE16" s="983"/>
      <c r="AF16" s="983"/>
      <c r="AG16" s="983"/>
      <c r="AH16" s="983"/>
      <c r="AI16" s="983"/>
      <c r="AJ16" s="983"/>
      <c r="AK16" s="936"/>
      <c r="AL16" s="936"/>
      <c r="AM16" s="983">
        <v>449410</v>
      </c>
      <c r="AN16" s="983"/>
      <c r="AO16" s="983"/>
      <c r="AP16" s="983"/>
      <c r="AQ16" s="983"/>
      <c r="AR16" s="983"/>
      <c r="AS16" s="983"/>
      <c r="AT16" s="936"/>
      <c r="AU16" s="936"/>
      <c r="AV16" s="983">
        <v>51982</v>
      </c>
      <c r="AW16" s="983"/>
      <c r="AX16" s="983"/>
      <c r="AY16" s="983"/>
      <c r="AZ16" s="983"/>
      <c r="BA16" s="983"/>
      <c r="BB16" s="983"/>
      <c r="BC16" s="936"/>
      <c r="BD16" s="936"/>
      <c r="BE16" s="983">
        <v>1831500</v>
      </c>
      <c r="BF16" s="983"/>
      <c r="BG16" s="983"/>
      <c r="BH16" s="983"/>
      <c r="BI16" s="983"/>
      <c r="BJ16" s="983"/>
      <c r="BK16" s="983"/>
      <c r="BL16" s="936"/>
      <c r="BM16" s="936"/>
      <c r="BN16" s="983">
        <v>1053993</v>
      </c>
      <c r="BO16" s="983"/>
      <c r="BP16" s="983"/>
      <c r="BQ16" s="983"/>
      <c r="BR16" s="983"/>
      <c r="BS16" s="983"/>
      <c r="BT16" s="983"/>
      <c r="BU16" s="936"/>
      <c r="BV16" s="936"/>
    </row>
    <row r="17" spans="1:74" s="471" customFormat="1" ht="19.5" customHeight="1">
      <c r="A17" s="493">
        <v>2000</v>
      </c>
      <c r="B17" s="492"/>
      <c r="C17" s="983">
        <v>16148877</v>
      </c>
      <c r="D17" s="983"/>
      <c r="E17" s="983"/>
      <c r="F17" s="983"/>
      <c r="G17" s="983"/>
      <c r="H17" s="983"/>
      <c r="I17" s="983"/>
      <c r="J17" s="936"/>
      <c r="K17" s="936"/>
      <c r="L17" s="983">
        <v>512358</v>
      </c>
      <c r="M17" s="983"/>
      <c r="N17" s="983"/>
      <c r="O17" s="983"/>
      <c r="P17" s="983"/>
      <c r="Q17" s="983"/>
      <c r="R17" s="983"/>
      <c r="S17" s="947"/>
      <c r="T17" s="947"/>
      <c r="U17" s="983">
        <v>12336344</v>
      </c>
      <c r="V17" s="983"/>
      <c r="W17" s="983"/>
      <c r="X17" s="983"/>
      <c r="Y17" s="983"/>
      <c r="Z17" s="983"/>
      <c r="AA17" s="983"/>
      <c r="AB17" s="947"/>
      <c r="AC17" s="947"/>
      <c r="AD17" s="983">
        <v>187056</v>
      </c>
      <c r="AE17" s="983"/>
      <c r="AF17" s="983"/>
      <c r="AG17" s="983"/>
      <c r="AH17" s="983"/>
      <c r="AI17" s="983"/>
      <c r="AJ17" s="983"/>
      <c r="AK17" s="947"/>
      <c r="AL17" s="947"/>
      <c r="AM17" s="983">
        <v>413427</v>
      </c>
      <c r="AN17" s="983"/>
      <c r="AO17" s="983"/>
      <c r="AP17" s="983"/>
      <c r="AQ17" s="983"/>
      <c r="AR17" s="983"/>
      <c r="AS17" s="983"/>
      <c r="AT17" s="947"/>
      <c r="AU17" s="947"/>
      <c r="AV17" s="983">
        <v>84890</v>
      </c>
      <c r="AW17" s="983"/>
      <c r="AX17" s="983"/>
      <c r="AY17" s="983"/>
      <c r="AZ17" s="983"/>
      <c r="BA17" s="983"/>
      <c r="BB17" s="983"/>
      <c r="BC17" s="947"/>
      <c r="BD17" s="947"/>
      <c r="BE17" s="983">
        <v>2308875</v>
      </c>
      <c r="BF17" s="983"/>
      <c r="BG17" s="983"/>
      <c r="BH17" s="983"/>
      <c r="BI17" s="983"/>
      <c r="BJ17" s="983"/>
      <c r="BK17" s="983"/>
      <c r="BL17" s="947"/>
      <c r="BM17" s="947"/>
      <c r="BN17" s="983">
        <v>305927</v>
      </c>
      <c r="BO17" s="983"/>
      <c r="BP17" s="983"/>
      <c r="BQ17" s="983"/>
      <c r="BR17" s="983"/>
      <c r="BS17" s="983"/>
      <c r="BT17" s="983"/>
      <c r="BU17" s="947"/>
      <c r="BV17" s="947"/>
    </row>
    <row r="18" spans="1:74" s="471" customFormat="1" ht="19.5" customHeight="1">
      <c r="A18" s="487"/>
      <c r="B18" s="492"/>
      <c r="C18" s="983"/>
      <c r="D18" s="983"/>
      <c r="E18" s="983"/>
      <c r="F18" s="983"/>
      <c r="G18" s="983"/>
      <c r="H18" s="983"/>
      <c r="I18" s="983"/>
      <c r="J18" s="936"/>
      <c r="K18" s="936"/>
      <c r="L18" s="983"/>
      <c r="M18" s="983"/>
      <c r="N18" s="983"/>
      <c r="O18" s="983"/>
      <c r="P18" s="983"/>
      <c r="Q18" s="983"/>
      <c r="R18" s="983"/>
      <c r="S18" s="936"/>
      <c r="T18" s="936"/>
      <c r="U18" s="983"/>
      <c r="V18" s="983"/>
      <c r="W18" s="983"/>
      <c r="X18" s="983"/>
      <c r="Y18" s="983"/>
      <c r="Z18" s="983"/>
      <c r="AA18" s="983"/>
      <c r="AB18" s="936"/>
      <c r="AC18" s="936"/>
      <c r="AD18" s="983"/>
      <c r="AE18" s="983"/>
      <c r="AF18" s="983"/>
      <c r="AG18" s="983"/>
      <c r="AH18" s="983"/>
      <c r="AI18" s="983"/>
      <c r="AJ18" s="983"/>
      <c r="AK18" s="936"/>
      <c r="AL18" s="936"/>
      <c r="AM18" s="983"/>
      <c r="AN18" s="983"/>
      <c r="AO18" s="983"/>
      <c r="AP18" s="983"/>
      <c r="AQ18" s="983"/>
      <c r="AR18" s="983"/>
      <c r="AS18" s="983"/>
      <c r="AT18" s="936"/>
      <c r="AU18" s="936"/>
      <c r="AV18" s="983"/>
      <c r="AW18" s="983"/>
      <c r="AX18" s="983"/>
      <c r="AY18" s="983"/>
      <c r="AZ18" s="983"/>
      <c r="BA18" s="983"/>
      <c r="BB18" s="983"/>
      <c r="BC18" s="936"/>
      <c r="BD18" s="936"/>
      <c r="BE18" s="983"/>
      <c r="BF18" s="983"/>
      <c r="BG18" s="983"/>
      <c r="BH18" s="983"/>
      <c r="BI18" s="983"/>
      <c r="BJ18" s="983"/>
      <c r="BK18" s="983"/>
      <c r="BL18" s="936"/>
      <c r="BM18" s="936"/>
      <c r="BN18" s="983"/>
      <c r="BO18" s="983"/>
      <c r="BP18" s="983"/>
      <c r="BQ18" s="983"/>
      <c r="BR18" s="983"/>
      <c r="BS18" s="983"/>
      <c r="BT18" s="983"/>
      <c r="BU18" s="936"/>
      <c r="BV18" s="936"/>
    </row>
    <row r="19" spans="1:75" s="471" customFormat="1" ht="19.5" customHeight="1">
      <c r="A19" s="493">
        <v>2000</v>
      </c>
      <c r="B19" s="257" t="s">
        <v>644</v>
      </c>
      <c r="C19" s="983">
        <v>1388223</v>
      </c>
      <c r="D19" s="983"/>
      <c r="E19" s="983"/>
      <c r="F19" s="983"/>
      <c r="G19" s="983"/>
      <c r="H19" s="983"/>
      <c r="I19" s="983"/>
      <c r="J19" s="936"/>
      <c r="K19" s="936"/>
      <c r="L19" s="983">
        <v>40957</v>
      </c>
      <c r="M19" s="983"/>
      <c r="N19" s="983"/>
      <c r="O19" s="983"/>
      <c r="P19" s="983"/>
      <c r="Q19" s="983"/>
      <c r="R19" s="983"/>
      <c r="S19" s="936"/>
      <c r="T19" s="936"/>
      <c r="U19" s="983">
        <v>1101803</v>
      </c>
      <c r="V19" s="983"/>
      <c r="W19" s="983"/>
      <c r="X19" s="983"/>
      <c r="Y19" s="983"/>
      <c r="Z19" s="983"/>
      <c r="AA19" s="983"/>
      <c r="AB19" s="936"/>
      <c r="AC19" s="936"/>
      <c r="AD19" s="983">
        <v>30625</v>
      </c>
      <c r="AE19" s="983"/>
      <c r="AF19" s="983"/>
      <c r="AG19" s="983"/>
      <c r="AH19" s="983"/>
      <c r="AI19" s="983"/>
      <c r="AJ19" s="983"/>
      <c r="AK19" s="936"/>
      <c r="AL19" s="936"/>
      <c r="AM19" s="983">
        <v>35171</v>
      </c>
      <c r="AN19" s="983"/>
      <c r="AO19" s="983"/>
      <c r="AP19" s="983"/>
      <c r="AQ19" s="983"/>
      <c r="AR19" s="983"/>
      <c r="AS19" s="983"/>
      <c r="AT19" s="936"/>
      <c r="AU19" s="936"/>
      <c r="AV19" s="983">
        <v>2629</v>
      </c>
      <c r="AW19" s="983"/>
      <c r="AX19" s="983"/>
      <c r="AY19" s="983"/>
      <c r="AZ19" s="983"/>
      <c r="BA19" s="983"/>
      <c r="BB19" s="983"/>
      <c r="BC19" s="936"/>
      <c r="BD19" s="936"/>
      <c r="BE19" s="983">
        <v>177038</v>
      </c>
      <c r="BF19" s="983"/>
      <c r="BG19" s="983"/>
      <c r="BH19" s="983"/>
      <c r="BI19" s="983"/>
      <c r="BJ19" s="983"/>
      <c r="BK19" s="983"/>
      <c r="BL19" s="936"/>
      <c r="BM19" s="936"/>
      <c r="BN19" s="984">
        <v>0</v>
      </c>
      <c r="BO19" s="984"/>
      <c r="BP19" s="984"/>
      <c r="BQ19" s="984"/>
      <c r="BR19" s="984"/>
      <c r="BS19" s="984"/>
      <c r="BT19" s="984"/>
      <c r="BU19" s="936"/>
      <c r="BV19" s="936"/>
      <c r="BW19" s="494"/>
    </row>
    <row r="20" spans="1:75" s="471" customFormat="1" ht="19.5" customHeight="1">
      <c r="A20" s="493"/>
      <c r="B20" s="257" t="s">
        <v>645</v>
      </c>
      <c r="C20" s="983">
        <v>1540528</v>
      </c>
      <c r="D20" s="983"/>
      <c r="E20" s="983"/>
      <c r="F20" s="983"/>
      <c r="G20" s="983"/>
      <c r="H20" s="983"/>
      <c r="I20" s="983"/>
      <c r="J20" s="936"/>
      <c r="K20" s="936"/>
      <c r="L20" s="983">
        <v>32659</v>
      </c>
      <c r="M20" s="983"/>
      <c r="N20" s="983"/>
      <c r="O20" s="983"/>
      <c r="P20" s="983"/>
      <c r="Q20" s="983"/>
      <c r="R20" s="983"/>
      <c r="S20" s="936"/>
      <c r="T20" s="936"/>
      <c r="U20" s="983">
        <v>1101239</v>
      </c>
      <c r="V20" s="983"/>
      <c r="W20" s="983"/>
      <c r="X20" s="983"/>
      <c r="Y20" s="983"/>
      <c r="Z20" s="983"/>
      <c r="AA20" s="983"/>
      <c r="AB20" s="936"/>
      <c r="AC20" s="936"/>
      <c r="AD20" s="983">
        <v>27628</v>
      </c>
      <c r="AE20" s="983"/>
      <c r="AF20" s="983"/>
      <c r="AG20" s="983"/>
      <c r="AH20" s="983"/>
      <c r="AI20" s="983"/>
      <c r="AJ20" s="983"/>
      <c r="AK20" s="936"/>
      <c r="AL20" s="936"/>
      <c r="AM20" s="983">
        <v>41460</v>
      </c>
      <c r="AN20" s="983"/>
      <c r="AO20" s="983"/>
      <c r="AP20" s="983"/>
      <c r="AQ20" s="983"/>
      <c r="AR20" s="983"/>
      <c r="AS20" s="983"/>
      <c r="AT20" s="936"/>
      <c r="AU20" s="936"/>
      <c r="AV20" s="983">
        <v>2374</v>
      </c>
      <c r="AW20" s="983"/>
      <c r="AX20" s="983"/>
      <c r="AY20" s="983"/>
      <c r="AZ20" s="983"/>
      <c r="BA20" s="983"/>
      <c r="BB20" s="983"/>
      <c r="BC20" s="936"/>
      <c r="BD20" s="936"/>
      <c r="BE20" s="983">
        <v>327518</v>
      </c>
      <c r="BF20" s="983"/>
      <c r="BG20" s="983"/>
      <c r="BH20" s="983"/>
      <c r="BI20" s="983"/>
      <c r="BJ20" s="983"/>
      <c r="BK20" s="983"/>
      <c r="BL20" s="936"/>
      <c r="BM20" s="936"/>
      <c r="BN20" s="983">
        <v>7650</v>
      </c>
      <c r="BO20" s="983"/>
      <c r="BP20" s="983"/>
      <c r="BQ20" s="983"/>
      <c r="BR20" s="983"/>
      <c r="BS20" s="983"/>
      <c r="BT20" s="983"/>
      <c r="BU20" s="936"/>
      <c r="BV20" s="936"/>
      <c r="BW20" s="494"/>
    </row>
    <row r="21" spans="1:75" s="471" customFormat="1" ht="19.5" customHeight="1">
      <c r="A21" s="493"/>
      <c r="B21" s="257" t="s">
        <v>646</v>
      </c>
      <c r="C21" s="983">
        <v>1283714</v>
      </c>
      <c r="D21" s="983"/>
      <c r="E21" s="983"/>
      <c r="F21" s="983"/>
      <c r="G21" s="983"/>
      <c r="H21" s="983"/>
      <c r="I21" s="983"/>
      <c r="J21" s="936"/>
      <c r="K21" s="936"/>
      <c r="L21" s="983">
        <v>35761</v>
      </c>
      <c r="M21" s="983"/>
      <c r="N21" s="983"/>
      <c r="O21" s="983"/>
      <c r="P21" s="983"/>
      <c r="Q21" s="983"/>
      <c r="R21" s="983"/>
      <c r="S21" s="936"/>
      <c r="T21" s="936"/>
      <c r="U21" s="983">
        <v>1011050</v>
      </c>
      <c r="V21" s="983"/>
      <c r="W21" s="983"/>
      <c r="X21" s="983"/>
      <c r="Y21" s="983"/>
      <c r="Z21" s="983"/>
      <c r="AA21" s="983"/>
      <c r="AB21" s="936"/>
      <c r="AC21" s="936"/>
      <c r="AD21" s="983">
        <v>20786</v>
      </c>
      <c r="AE21" s="983"/>
      <c r="AF21" s="983"/>
      <c r="AG21" s="983"/>
      <c r="AH21" s="983"/>
      <c r="AI21" s="983"/>
      <c r="AJ21" s="983"/>
      <c r="AK21" s="936"/>
      <c r="AL21" s="936"/>
      <c r="AM21" s="983">
        <v>32359</v>
      </c>
      <c r="AN21" s="983"/>
      <c r="AO21" s="983"/>
      <c r="AP21" s="983"/>
      <c r="AQ21" s="983"/>
      <c r="AR21" s="983"/>
      <c r="AS21" s="983"/>
      <c r="AT21" s="936"/>
      <c r="AU21" s="936"/>
      <c r="AV21" s="983">
        <v>2784</v>
      </c>
      <c r="AW21" s="983"/>
      <c r="AX21" s="983"/>
      <c r="AY21" s="983"/>
      <c r="AZ21" s="983"/>
      <c r="BA21" s="983"/>
      <c r="BB21" s="983"/>
      <c r="BC21" s="936"/>
      <c r="BD21" s="936"/>
      <c r="BE21" s="983">
        <v>175784</v>
      </c>
      <c r="BF21" s="983"/>
      <c r="BG21" s="983"/>
      <c r="BH21" s="983"/>
      <c r="BI21" s="983"/>
      <c r="BJ21" s="983"/>
      <c r="BK21" s="983"/>
      <c r="BL21" s="936"/>
      <c r="BM21" s="936"/>
      <c r="BN21" s="983">
        <v>5190</v>
      </c>
      <c r="BO21" s="983"/>
      <c r="BP21" s="983"/>
      <c r="BQ21" s="983"/>
      <c r="BR21" s="983"/>
      <c r="BS21" s="983"/>
      <c r="BT21" s="983"/>
      <c r="BU21" s="936"/>
      <c r="BV21" s="936"/>
      <c r="BW21" s="494"/>
    </row>
    <row r="22" spans="1:75" s="471" customFormat="1" ht="19.5" customHeight="1">
      <c r="A22" s="493"/>
      <c r="B22" s="257" t="s">
        <v>647</v>
      </c>
      <c r="C22" s="983">
        <v>1348794</v>
      </c>
      <c r="D22" s="983"/>
      <c r="E22" s="983"/>
      <c r="F22" s="983"/>
      <c r="G22" s="983"/>
      <c r="H22" s="983"/>
      <c r="I22" s="983"/>
      <c r="J22" s="936"/>
      <c r="K22" s="936"/>
      <c r="L22" s="983">
        <v>44864</v>
      </c>
      <c r="M22" s="983"/>
      <c r="N22" s="983"/>
      <c r="O22" s="983"/>
      <c r="P22" s="983"/>
      <c r="Q22" s="983"/>
      <c r="R22" s="983"/>
      <c r="S22" s="936"/>
      <c r="T22" s="936"/>
      <c r="U22" s="983">
        <v>1026735</v>
      </c>
      <c r="V22" s="983"/>
      <c r="W22" s="983"/>
      <c r="X22" s="983"/>
      <c r="Y22" s="983"/>
      <c r="Z22" s="983"/>
      <c r="AA22" s="983"/>
      <c r="AB22" s="936"/>
      <c r="AC22" s="936"/>
      <c r="AD22" s="983">
        <v>9078</v>
      </c>
      <c r="AE22" s="983"/>
      <c r="AF22" s="983"/>
      <c r="AG22" s="983"/>
      <c r="AH22" s="983"/>
      <c r="AI22" s="983"/>
      <c r="AJ22" s="983"/>
      <c r="AK22" s="936"/>
      <c r="AL22" s="936"/>
      <c r="AM22" s="983">
        <v>46823</v>
      </c>
      <c r="AN22" s="983"/>
      <c r="AO22" s="983"/>
      <c r="AP22" s="983"/>
      <c r="AQ22" s="983"/>
      <c r="AR22" s="983"/>
      <c r="AS22" s="983"/>
      <c r="AT22" s="936"/>
      <c r="AU22" s="936"/>
      <c r="AV22" s="983">
        <v>14663</v>
      </c>
      <c r="AW22" s="983"/>
      <c r="AX22" s="983"/>
      <c r="AY22" s="983"/>
      <c r="AZ22" s="983"/>
      <c r="BA22" s="983"/>
      <c r="BB22" s="983"/>
      <c r="BC22" s="936"/>
      <c r="BD22" s="936"/>
      <c r="BE22" s="983">
        <v>205126</v>
      </c>
      <c r="BF22" s="983"/>
      <c r="BG22" s="983"/>
      <c r="BH22" s="983"/>
      <c r="BI22" s="983"/>
      <c r="BJ22" s="983"/>
      <c r="BK22" s="983"/>
      <c r="BL22" s="936"/>
      <c r="BM22" s="936"/>
      <c r="BN22" s="983">
        <v>1505</v>
      </c>
      <c r="BO22" s="983"/>
      <c r="BP22" s="983"/>
      <c r="BQ22" s="983"/>
      <c r="BR22" s="983"/>
      <c r="BS22" s="983"/>
      <c r="BT22" s="983"/>
      <c r="BU22" s="936"/>
      <c r="BV22" s="936"/>
      <c r="BW22" s="494"/>
    </row>
    <row r="23" spans="1:75" s="471" customFormat="1" ht="19.5" customHeight="1">
      <c r="A23" s="493"/>
      <c r="B23" s="257" t="s">
        <v>648</v>
      </c>
      <c r="C23" s="983">
        <v>1450827</v>
      </c>
      <c r="D23" s="983"/>
      <c r="E23" s="983"/>
      <c r="F23" s="983"/>
      <c r="G23" s="983"/>
      <c r="H23" s="983"/>
      <c r="I23" s="983"/>
      <c r="J23" s="936"/>
      <c r="K23" s="936"/>
      <c r="L23" s="983">
        <v>40064</v>
      </c>
      <c r="M23" s="983"/>
      <c r="N23" s="983"/>
      <c r="O23" s="983"/>
      <c r="P23" s="983"/>
      <c r="Q23" s="983"/>
      <c r="R23" s="983"/>
      <c r="S23" s="936"/>
      <c r="T23" s="936"/>
      <c r="U23" s="983">
        <v>1047152</v>
      </c>
      <c r="V23" s="983"/>
      <c r="W23" s="983"/>
      <c r="X23" s="983"/>
      <c r="Y23" s="983"/>
      <c r="Z23" s="983"/>
      <c r="AA23" s="983"/>
      <c r="AB23" s="936"/>
      <c r="AC23" s="936"/>
      <c r="AD23" s="983">
        <v>11890</v>
      </c>
      <c r="AE23" s="983"/>
      <c r="AF23" s="983"/>
      <c r="AG23" s="983"/>
      <c r="AH23" s="983"/>
      <c r="AI23" s="983"/>
      <c r="AJ23" s="983"/>
      <c r="AK23" s="936"/>
      <c r="AL23" s="936"/>
      <c r="AM23" s="983">
        <v>35499</v>
      </c>
      <c r="AN23" s="983"/>
      <c r="AO23" s="983"/>
      <c r="AP23" s="983"/>
      <c r="AQ23" s="983"/>
      <c r="AR23" s="983"/>
      <c r="AS23" s="983"/>
      <c r="AT23" s="936"/>
      <c r="AU23" s="936"/>
      <c r="AV23" s="983">
        <v>14020</v>
      </c>
      <c r="AW23" s="983"/>
      <c r="AX23" s="983"/>
      <c r="AY23" s="983"/>
      <c r="AZ23" s="983"/>
      <c r="BA23" s="983"/>
      <c r="BB23" s="983"/>
      <c r="BC23" s="936"/>
      <c r="BD23" s="936"/>
      <c r="BE23" s="983">
        <v>183277</v>
      </c>
      <c r="BF23" s="983"/>
      <c r="BG23" s="983"/>
      <c r="BH23" s="983"/>
      <c r="BI23" s="983"/>
      <c r="BJ23" s="983"/>
      <c r="BK23" s="983"/>
      <c r="BL23" s="936"/>
      <c r="BM23" s="936"/>
      <c r="BN23" s="983">
        <v>118925</v>
      </c>
      <c r="BO23" s="983"/>
      <c r="BP23" s="983"/>
      <c r="BQ23" s="983"/>
      <c r="BR23" s="983"/>
      <c r="BS23" s="983"/>
      <c r="BT23" s="983"/>
      <c r="BU23" s="936"/>
      <c r="BV23" s="936"/>
      <c r="BW23" s="494"/>
    </row>
    <row r="24" spans="1:75" s="471" customFormat="1" ht="19.5" customHeight="1">
      <c r="A24" s="493"/>
      <c r="B24" s="257" t="s">
        <v>649</v>
      </c>
      <c r="C24" s="983">
        <v>1338090</v>
      </c>
      <c r="D24" s="983"/>
      <c r="E24" s="983"/>
      <c r="F24" s="983"/>
      <c r="G24" s="983"/>
      <c r="H24" s="983"/>
      <c r="I24" s="983"/>
      <c r="J24" s="936"/>
      <c r="K24" s="936"/>
      <c r="L24" s="983">
        <v>74424</v>
      </c>
      <c r="M24" s="983"/>
      <c r="N24" s="983"/>
      <c r="O24" s="983"/>
      <c r="P24" s="983"/>
      <c r="Q24" s="983"/>
      <c r="R24" s="983"/>
      <c r="S24" s="936"/>
      <c r="T24" s="936"/>
      <c r="U24" s="983">
        <v>1078107</v>
      </c>
      <c r="V24" s="983"/>
      <c r="W24" s="983"/>
      <c r="X24" s="983"/>
      <c r="Y24" s="983"/>
      <c r="Z24" s="983"/>
      <c r="AA24" s="983"/>
      <c r="AB24" s="936"/>
      <c r="AC24" s="936"/>
      <c r="AD24" s="983">
        <v>10645</v>
      </c>
      <c r="AE24" s="983"/>
      <c r="AF24" s="983"/>
      <c r="AG24" s="983"/>
      <c r="AH24" s="983"/>
      <c r="AI24" s="983"/>
      <c r="AJ24" s="983"/>
      <c r="AK24" s="936"/>
      <c r="AL24" s="936"/>
      <c r="AM24" s="983">
        <v>27072</v>
      </c>
      <c r="AN24" s="983"/>
      <c r="AO24" s="983"/>
      <c r="AP24" s="983"/>
      <c r="AQ24" s="983"/>
      <c r="AR24" s="983"/>
      <c r="AS24" s="983"/>
      <c r="AT24" s="936"/>
      <c r="AU24" s="936"/>
      <c r="AV24" s="983">
        <v>10510</v>
      </c>
      <c r="AW24" s="983"/>
      <c r="AX24" s="983"/>
      <c r="AY24" s="983"/>
      <c r="AZ24" s="983"/>
      <c r="BA24" s="983"/>
      <c r="BB24" s="983"/>
      <c r="BC24" s="936"/>
      <c r="BD24" s="936"/>
      <c r="BE24" s="983">
        <v>123531</v>
      </c>
      <c r="BF24" s="983"/>
      <c r="BG24" s="983"/>
      <c r="BH24" s="983"/>
      <c r="BI24" s="983"/>
      <c r="BJ24" s="983"/>
      <c r="BK24" s="983"/>
      <c r="BL24" s="936"/>
      <c r="BM24" s="936"/>
      <c r="BN24" s="983">
        <v>13801</v>
      </c>
      <c r="BO24" s="983"/>
      <c r="BP24" s="983"/>
      <c r="BQ24" s="983"/>
      <c r="BR24" s="983"/>
      <c r="BS24" s="983"/>
      <c r="BT24" s="983"/>
      <c r="BU24" s="936"/>
      <c r="BV24" s="936"/>
      <c r="BW24" s="494"/>
    </row>
    <row r="25" spans="1:75" s="471" customFormat="1" ht="19.5" customHeight="1">
      <c r="A25" s="493"/>
      <c r="B25" s="257" t="s">
        <v>650</v>
      </c>
      <c r="C25" s="983">
        <v>1518490</v>
      </c>
      <c r="D25" s="983"/>
      <c r="E25" s="983"/>
      <c r="F25" s="983"/>
      <c r="G25" s="983"/>
      <c r="H25" s="983"/>
      <c r="I25" s="983"/>
      <c r="J25" s="936"/>
      <c r="K25" s="936"/>
      <c r="L25" s="983">
        <v>53219</v>
      </c>
      <c r="M25" s="983"/>
      <c r="N25" s="983"/>
      <c r="O25" s="983"/>
      <c r="P25" s="983"/>
      <c r="Q25" s="983"/>
      <c r="R25" s="983"/>
      <c r="S25" s="936"/>
      <c r="T25" s="936"/>
      <c r="U25" s="983">
        <v>1209323</v>
      </c>
      <c r="V25" s="983"/>
      <c r="W25" s="983"/>
      <c r="X25" s="983"/>
      <c r="Y25" s="983"/>
      <c r="Z25" s="983"/>
      <c r="AA25" s="983"/>
      <c r="AB25" s="936"/>
      <c r="AC25" s="936"/>
      <c r="AD25" s="983">
        <v>13089</v>
      </c>
      <c r="AE25" s="983"/>
      <c r="AF25" s="983"/>
      <c r="AG25" s="983"/>
      <c r="AH25" s="983"/>
      <c r="AI25" s="983"/>
      <c r="AJ25" s="983"/>
      <c r="AK25" s="936"/>
      <c r="AL25" s="936"/>
      <c r="AM25" s="983">
        <v>32257</v>
      </c>
      <c r="AN25" s="983"/>
      <c r="AO25" s="983"/>
      <c r="AP25" s="983"/>
      <c r="AQ25" s="983"/>
      <c r="AR25" s="983"/>
      <c r="AS25" s="983"/>
      <c r="AT25" s="936"/>
      <c r="AU25" s="936"/>
      <c r="AV25" s="983">
        <v>10426</v>
      </c>
      <c r="AW25" s="983"/>
      <c r="AX25" s="983"/>
      <c r="AY25" s="983"/>
      <c r="AZ25" s="983"/>
      <c r="BA25" s="983"/>
      <c r="BB25" s="983"/>
      <c r="BC25" s="936"/>
      <c r="BD25" s="936"/>
      <c r="BE25" s="983">
        <v>96265</v>
      </c>
      <c r="BF25" s="983"/>
      <c r="BG25" s="983"/>
      <c r="BH25" s="983"/>
      <c r="BI25" s="983"/>
      <c r="BJ25" s="983"/>
      <c r="BK25" s="983"/>
      <c r="BL25" s="936"/>
      <c r="BM25" s="936"/>
      <c r="BN25" s="983">
        <v>103911</v>
      </c>
      <c r="BO25" s="983"/>
      <c r="BP25" s="983"/>
      <c r="BQ25" s="983"/>
      <c r="BR25" s="983"/>
      <c r="BS25" s="983"/>
      <c r="BT25" s="983"/>
      <c r="BU25" s="936"/>
      <c r="BV25" s="936"/>
      <c r="BW25" s="494"/>
    </row>
    <row r="26" spans="1:75" s="471" customFormat="1" ht="19.5" customHeight="1">
      <c r="A26" s="493"/>
      <c r="B26" s="257" t="s">
        <v>651</v>
      </c>
      <c r="C26" s="983">
        <v>1608679</v>
      </c>
      <c r="D26" s="983"/>
      <c r="E26" s="983"/>
      <c r="F26" s="983"/>
      <c r="G26" s="983"/>
      <c r="H26" s="983"/>
      <c r="I26" s="983"/>
      <c r="J26" s="936"/>
      <c r="K26" s="936"/>
      <c r="L26" s="983">
        <v>64039</v>
      </c>
      <c r="M26" s="983"/>
      <c r="N26" s="983"/>
      <c r="O26" s="983"/>
      <c r="P26" s="983"/>
      <c r="Q26" s="983"/>
      <c r="R26" s="983"/>
      <c r="S26" s="936"/>
      <c r="T26" s="936"/>
      <c r="U26" s="983">
        <v>1268211</v>
      </c>
      <c r="V26" s="983"/>
      <c r="W26" s="983"/>
      <c r="X26" s="983"/>
      <c r="Y26" s="983"/>
      <c r="Z26" s="983"/>
      <c r="AA26" s="983"/>
      <c r="AB26" s="936"/>
      <c r="AC26" s="936"/>
      <c r="AD26" s="983">
        <v>15556</v>
      </c>
      <c r="AE26" s="983"/>
      <c r="AF26" s="983"/>
      <c r="AG26" s="983"/>
      <c r="AH26" s="983"/>
      <c r="AI26" s="983"/>
      <c r="AJ26" s="983"/>
      <c r="AK26" s="936"/>
      <c r="AL26" s="936"/>
      <c r="AM26" s="983">
        <v>28956</v>
      </c>
      <c r="AN26" s="983"/>
      <c r="AO26" s="983"/>
      <c r="AP26" s="983"/>
      <c r="AQ26" s="983"/>
      <c r="AR26" s="983"/>
      <c r="AS26" s="983"/>
      <c r="AT26" s="936"/>
      <c r="AU26" s="936"/>
      <c r="AV26" s="983">
        <v>10861</v>
      </c>
      <c r="AW26" s="983"/>
      <c r="AX26" s="983"/>
      <c r="AY26" s="983"/>
      <c r="AZ26" s="983"/>
      <c r="BA26" s="983"/>
      <c r="BB26" s="983"/>
      <c r="BC26" s="936"/>
      <c r="BD26" s="936"/>
      <c r="BE26" s="983">
        <v>204250</v>
      </c>
      <c r="BF26" s="983"/>
      <c r="BG26" s="983"/>
      <c r="BH26" s="983"/>
      <c r="BI26" s="983"/>
      <c r="BJ26" s="983"/>
      <c r="BK26" s="983"/>
      <c r="BL26" s="936"/>
      <c r="BM26" s="936"/>
      <c r="BN26" s="983">
        <v>16806</v>
      </c>
      <c r="BO26" s="983"/>
      <c r="BP26" s="983"/>
      <c r="BQ26" s="983"/>
      <c r="BR26" s="983"/>
      <c r="BS26" s="983"/>
      <c r="BT26" s="983"/>
      <c r="BU26" s="936"/>
      <c r="BV26" s="936"/>
      <c r="BW26" s="494"/>
    </row>
    <row r="27" spans="1:75" s="471" customFormat="1" ht="19.5" customHeight="1">
      <c r="A27" s="256"/>
      <c r="B27" s="495"/>
      <c r="C27" s="935"/>
      <c r="D27" s="935"/>
      <c r="E27" s="935"/>
      <c r="F27" s="935"/>
      <c r="G27" s="935"/>
      <c r="H27" s="935"/>
      <c r="I27" s="935"/>
      <c r="J27" s="936"/>
      <c r="K27" s="936"/>
      <c r="L27" s="983"/>
      <c r="M27" s="983"/>
      <c r="N27" s="983"/>
      <c r="O27" s="983"/>
      <c r="P27" s="983"/>
      <c r="Q27" s="983"/>
      <c r="R27" s="983"/>
      <c r="S27" s="936"/>
      <c r="T27" s="936"/>
      <c r="U27" s="983"/>
      <c r="V27" s="983"/>
      <c r="W27" s="983"/>
      <c r="X27" s="983"/>
      <c r="Y27" s="983"/>
      <c r="Z27" s="983"/>
      <c r="AA27" s="983"/>
      <c r="AB27" s="936"/>
      <c r="AC27" s="936"/>
      <c r="AD27" s="983"/>
      <c r="AE27" s="983"/>
      <c r="AF27" s="983"/>
      <c r="AG27" s="983"/>
      <c r="AH27" s="983"/>
      <c r="AI27" s="983"/>
      <c r="AJ27" s="983"/>
      <c r="AK27" s="936"/>
      <c r="AL27" s="936"/>
      <c r="AM27" s="983"/>
      <c r="AN27" s="983"/>
      <c r="AO27" s="983"/>
      <c r="AP27" s="983"/>
      <c r="AQ27" s="983"/>
      <c r="AR27" s="983"/>
      <c r="AS27" s="983"/>
      <c r="AT27" s="936"/>
      <c r="AU27" s="936"/>
      <c r="AV27" s="983"/>
      <c r="AW27" s="983"/>
      <c r="AX27" s="983"/>
      <c r="AY27" s="983"/>
      <c r="AZ27" s="983"/>
      <c r="BA27" s="983"/>
      <c r="BB27" s="983"/>
      <c r="BC27" s="936"/>
      <c r="BD27" s="936"/>
      <c r="BE27" s="983"/>
      <c r="BF27" s="983"/>
      <c r="BG27" s="983"/>
      <c r="BH27" s="983"/>
      <c r="BI27" s="983"/>
      <c r="BJ27" s="983"/>
      <c r="BK27" s="983"/>
      <c r="BL27" s="936"/>
      <c r="BM27" s="936"/>
      <c r="BN27" s="983"/>
      <c r="BO27" s="983"/>
      <c r="BP27" s="983"/>
      <c r="BQ27" s="983"/>
      <c r="BR27" s="983"/>
      <c r="BS27" s="983"/>
      <c r="BT27" s="983"/>
      <c r="BU27" s="936"/>
      <c r="BV27" s="936"/>
      <c r="BW27" s="494"/>
    </row>
    <row r="28" spans="1:75" s="471" customFormat="1" ht="19.5" customHeight="1">
      <c r="A28" s="493">
        <v>2001</v>
      </c>
      <c r="B28" s="496" t="s">
        <v>640</v>
      </c>
      <c r="C28" s="983">
        <v>1056224</v>
      </c>
      <c r="D28" s="983"/>
      <c r="E28" s="983"/>
      <c r="F28" s="983"/>
      <c r="G28" s="983"/>
      <c r="H28" s="983"/>
      <c r="I28" s="983"/>
      <c r="J28" s="936"/>
      <c r="K28" s="936"/>
      <c r="L28" s="983">
        <v>15194</v>
      </c>
      <c r="M28" s="983"/>
      <c r="N28" s="983"/>
      <c r="O28" s="983"/>
      <c r="P28" s="983"/>
      <c r="Q28" s="983"/>
      <c r="R28" s="983"/>
      <c r="S28" s="936"/>
      <c r="T28" s="936"/>
      <c r="U28" s="983">
        <v>822747</v>
      </c>
      <c r="V28" s="983"/>
      <c r="W28" s="983"/>
      <c r="X28" s="983"/>
      <c r="Y28" s="983"/>
      <c r="Z28" s="983"/>
      <c r="AA28" s="983"/>
      <c r="AB28" s="936"/>
      <c r="AC28" s="936"/>
      <c r="AD28" s="983">
        <v>7552</v>
      </c>
      <c r="AE28" s="983"/>
      <c r="AF28" s="983"/>
      <c r="AG28" s="983"/>
      <c r="AH28" s="983"/>
      <c r="AI28" s="983"/>
      <c r="AJ28" s="983"/>
      <c r="AK28" s="936"/>
      <c r="AL28" s="936"/>
      <c r="AM28" s="983">
        <v>31178</v>
      </c>
      <c r="AN28" s="983"/>
      <c r="AO28" s="983"/>
      <c r="AP28" s="983"/>
      <c r="AQ28" s="983"/>
      <c r="AR28" s="983"/>
      <c r="AS28" s="983"/>
      <c r="AT28" s="936"/>
      <c r="AU28" s="936"/>
      <c r="AV28" s="983">
        <v>9995</v>
      </c>
      <c r="AW28" s="983"/>
      <c r="AX28" s="983"/>
      <c r="AY28" s="983"/>
      <c r="AZ28" s="983"/>
      <c r="BA28" s="983"/>
      <c r="BB28" s="983"/>
      <c r="BC28" s="936"/>
      <c r="BD28" s="936"/>
      <c r="BE28" s="983">
        <v>164098</v>
      </c>
      <c r="BF28" s="983"/>
      <c r="BG28" s="983"/>
      <c r="BH28" s="983"/>
      <c r="BI28" s="983"/>
      <c r="BJ28" s="983"/>
      <c r="BK28" s="983"/>
      <c r="BL28" s="936"/>
      <c r="BM28" s="936"/>
      <c r="BN28" s="983">
        <v>5460</v>
      </c>
      <c r="BO28" s="983"/>
      <c r="BP28" s="983"/>
      <c r="BQ28" s="983"/>
      <c r="BR28" s="983"/>
      <c r="BS28" s="983"/>
      <c r="BT28" s="983"/>
      <c r="BU28" s="936"/>
      <c r="BV28" s="936"/>
      <c r="BW28" s="494"/>
    </row>
    <row r="29" spans="2:74" s="471" customFormat="1" ht="19.5" customHeight="1">
      <c r="B29" s="257" t="s">
        <v>641</v>
      </c>
      <c r="C29" s="983">
        <v>1375395</v>
      </c>
      <c r="D29" s="983"/>
      <c r="E29" s="983"/>
      <c r="F29" s="983"/>
      <c r="G29" s="983"/>
      <c r="H29" s="983"/>
      <c r="I29" s="983"/>
      <c r="J29" s="936"/>
      <c r="K29" s="936"/>
      <c r="L29" s="983">
        <v>24243</v>
      </c>
      <c r="M29" s="983"/>
      <c r="N29" s="983"/>
      <c r="O29" s="983"/>
      <c r="P29" s="983"/>
      <c r="Q29" s="983"/>
      <c r="R29" s="983"/>
      <c r="S29" s="936"/>
      <c r="T29" s="936"/>
      <c r="U29" s="983">
        <v>1102349</v>
      </c>
      <c r="V29" s="983"/>
      <c r="W29" s="983"/>
      <c r="X29" s="983"/>
      <c r="Y29" s="983"/>
      <c r="Z29" s="983"/>
      <c r="AA29" s="983"/>
      <c r="AB29" s="936"/>
      <c r="AC29" s="936"/>
      <c r="AD29" s="983">
        <v>6994</v>
      </c>
      <c r="AE29" s="983"/>
      <c r="AF29" s="983"/>
      <c r="AG29" s="983"/>
      <c r="AH29" s="983"/>
      <c r="AI29" s="983"/>
      <c r="AJ29" s="983"/>
      <c r="AK29" s="936"/>
      <c r="AL29" s="936"/>
      <c r="AM29" s="983">
        <v>26797</v>
      </c>
      <c r="AN29" s="983"/>
      <c r="AO29" s="983"/>
      <c r="AP29" s="983"/>
      <c r="AQ29" s="983"/>
      <c r="AR29" s="983"/>
      <c r="AS29" s="983"/>
      <c r="AT29" s="936"/>
      <c r="AU29" s="936"/>
      <c r="AV29" s="983">
        <v>6682</v>
      </c>
      <c r="AW29" s="983"/>
      <c r="AX29" s="983"/>
      <c r="AY29" s="983"/>
      <c r="AZ29" s="983"/>
      <c r="BA29" s="983"/>
      <c r="BB29" s="983"/>
      <c r="BC29" s="936"/>
      <c r="BD29" s="936"/>
      <c r="BE29" s="983">
        <v>196640</v>
      </c>
      <c r="BF29" s="983"/>
      <c r="BG29" s="983"/>
      <c r="BH29" s="983"/>
      <c r="BI29" s="983"/>
      <c r="BJ29" s="983"/>
      <c r="BK29" s="983"/>
      <c r="BL29" s="936"/>
      <c r="BM29" s="936"/>
      <c r="BN29" s="983">
        <f>C29-SUM(L29:BK29)</f>
        <v>11690</v>
      </c>
      <c r="BO29" s="983"/>
      <c r="BP29" s="983"/>
      <c r="BQ29" s="983"/>
      <c r="BR29" s="983"/>
      <c r="BS29" s="983"/>
      <c r="BT29" s="983"/>
      <c r="BU29" s="936"/>
      <c r="BV29" s="936"/>
    </row>
    <row r="30" spans="1:74" s="494" customFormat="1" ht="19.5" customHeight="1">
      <c r="A30" s="471"/>
      <c r="B30" s="257" t="s">
        <v>642</v>
      </c>
      <c r="C30" s="983">
        <v>1603623</v>
      </c>
      <c r="D30" s="983"/>
      <c r="E30" s="983"/>
      <c r="F30" s="983"/>
      <c r="G30" s="983"/>
      <c r="H30" s="983"/>
      <c r="I30" s="983"/>
      <c r="J30" s="947"/>
      <c r="K30" s="947"/>
      <c r="L30" s="983">
        <v>33313</v>
      </c>
      <c r="M30" s="983"/>
      <c r="N30" s="983"/>
      <c r="O30" s="983"/>
      <c r="P30" s="983"/>
      <c r="Q30" s="983"/>
      <c r="R30" s="983"/>
      <c r="S30" s="947"/>
      <c r="T30" s="947"/>
      <c r="U30" s="983">
        <v>1358441</v>
      </c>
      <c r="V30" s="983"/>
      <c r="W30" s="983"/>
      <c r="X30" s="983"/>
      <c r="Y30" s="983"/>
      <c r="Z30" s="983"/>
      <c r="AA30" s="983"/>
      <c r="AB30" s="947"/>
      <c r="AC30" s="947"/>
      <c r="AD30" s="935">
        <v>0</v>
      </c>
      <c r="AE30" s="935"/>
      <c r="AF30" s="935"/>
      <c r="AG30" s="935"/>
      <c r="AH30" s="935"/>
      <c r="AI30" s="935"/>
      <c r="AJ30" s="935"/>
      <c r="AK30" s="947"/>
      <c r="AL30" s="947"/>
      <c r="AM30" s="983">
        <v>33551</v>
      </c>
      <c r="AN30" s="983"/>
      <c r="AO30" s="983"/>
      <c r="AP30" s="983"/>
      <c r="AQ30" s="983"/>
      <c r="AR30" s="983"/>
      <c r="AS30" s="983"/>
      <c r="AT30" s="947"/>
      <c r="AU30" s="947"/>
      <c r="AV30" s="983">
        <v>6785</v>
      </c>
      <c r="AW30" s="983"/>
      <c r="AX30" s="983"/>
      <c r="AY30" s="983"/>
      <c r="AZ30" s="983"/>
      <c r="BA30" s="983"/>
      <c r="BB30" s="983"/>
      <c r="BC30" s="947"/>
      <c r="BD30" s="947"/>
      <c r="BE30" s="983">
        <v>171533</v>
      </c>
      <c r="BF30" s="983"/>
      <c r="BG30" s="983"/>
      <c r="BH30" s="983"/>
      <c r="BI30" s="983"/>
      <c r="BJ30" s="983"/>
      <c r="BK30" s="983"/>
      <c r="BL30" s="947"/>
      <c r="BM30" s="947"/>
      <c r="BN30" s="935">
        <v>0</v>
      </c>
      <c r="BO30" s="935"/>
      <c r="BP30" s="935"/>
      <c r="BQ30" s="935"/>
      <c r="BR30" s="935"/>
      <c r="BS30" s="935"/>
      <c r="BT30" s="935"/>
      <c r="BU30" s="947"/>
      <c r="BV30" s="947"/>
    </row>
    <row r="31" spans="1:74" s="494" customFormat="1" ht="19.5" customHeight="1">
      <c r="A31" s="471"/>
      <c r="B31" s="257" t="s">
        <v>643</v>
      </c>
      <c r="C31" s="983">
        <f>SUM(L31:BT31)</f>
        <v>1548819</v>
      </c>
      <c r="D31" s="983"/>
      <c r="E31" s="983"/>
      <c r="F31" s="983"/>
      <c r="G31" s="983"/>
      <c r="H31" s="983"/>
      <c r="I31" s="983"/>
      <c r="J31" s="936"/>
      <c r="K31" s="936"/>
      <c r="L31" s="983">
        <v>33222</v>
      </c>
      <c r="M31" s="983"/>
      <c r="N31" s="983"/>
      <c r="O31" s="983"/>
      <c r="P31" s="983"/>
      <c r="Q31" s="983"/>
      <c r="R31" s="983"/>
      <c r="S31" s="936"/>
      <c r="T31" s="936"/>
      <c r="U31" s="983">
        <v>1280965</v>
      </c>
      <c r="V31" s="983"/>
      <c r="W31" s="983"/>
      <c r="X31" s="983"/>
      <c r="Y31" s="983"/>
      <c r="Z31" s="983"/>
      <c r="AA31" s="983"/>
      <c r="AB31" s="936"/>
      <c r="AC31" s="936"/>
      <c r="AD31" s="935">
        <v>0</v>
      </c>
      <c r="AE31" s="935"/>
      <c r="AF31" s="935"/>
      <c r="AG31" s="935"/>
      <c r="AH31" s="935"/>
      <c r="AI31" s="935"/>
      <c r="AJ31" s="935"/>
      <c r="AK31" s="936"/>
      <c r="AL31" s="936"/>
      <c r="AM31" s="983">
        <v>27493</v>
      </c>
      <c r="AN31" s="983"/>
      <c r="AO31" s="983"/>
      <c r="AP31" s="983"/>
      <c r="AQ31" s="983"/>
      <c r="AR31" s="983"/>
      <c r="AS31" s="983"/>
      <c r="AT31" s="936"/>
      <c r="AU31" s="936"/>
      <c r="AV31" s="983">
        <v>4611</v>
      </c>
      <c r="AW31" s="983"/>
      <c r="AX31" s="983"/>
      <c r="AY31" s="983"/>
      <c r="AZ31" s="983"/>
      <c r="BA31" s="983"/>
      <c r="BB31" s="983"/>
      <c r="BC31" s="936"/>
      <c r="BD31" s="936"/>
      <c r="BE31" s="983">
        <v>179478</v>
      </c>
      <c r="BF31" s="983"/>
      <c r="BG31" s="983"/>
      <c r="BH31" s="983"/>
      <c r="BI31" s="983"/>
      <c r="BJ31" s="983"/>
      <c r="BK31" s="983"/>
      <c r="BL31" s="936"/>
      <c r="BM31" s="936"/>
      <c r="BN31" s="983">
        <v>23050</v>
      </c>
      <c r="BO31" s="983"/>
      <c r="BP31" s="983"/>
      <c r="BQ31" s="983"/>
      <c r="BR31" s="983"/>
      <c r="BS31" s="983"/>
      <c r="BT31" s="983"/>
      <c r="BU31" s="936"/>
      <c r="BV31" s="936"/>
    </row>
    <row r="32" spans="1:74" s="494" customFormat="1" ht="19.5" customHeight="1">
      <c r="A32" s="471"/>
      <c r="B32" s="257" t="s">
        <v>644</v>
      </c>
      <c r="C32" s="983">
        <f>SUM(L32:BT32)</f>
        <v>1539326</v>
      </c>
      <c r="D32" s="983"/>
      <c r="E32" s="983"/>
      <c r="F32" s="983"/>
      <c r="G32" s="983"/>
      <c r="H32" s="983"/>
      <c r="I32" s="983"/>
      <c r="J32" s="936"/>
      <c r="K32" s="936"/>
      <c r="L32" s="983">
        <v>61840</v>
      </c>
      <c r="M32" s="983"/>
      <c r="N32" s="983"/>
      <c r="O32" s="983"/>
      <c r="P32" s="983"/>
      <c r="Q32" s="983"/>
      <c r="R32" s="983"/>
      <c r="S32" s="936"/>
      <c r="T32" s="936"/>
      <c r="U32" s="983">
        <v>1354701</v>
      </c>
      <c r="V32" s="983"/>
      <c r="W32" s="983"/>
      <c r="X32" s="983"/>
      <c r="Y32" s="983"/>
      <c r="Z32" s="983"/>
      <c r="AA32" s="983"/>
      <c r="AB32" s="936"/>
      <c r="AC32" s="936"/>
      <c r="AD32" s="935">
        <v>0</v>
      </c>
      <c r="AE32" s="935"/>
      <c r="AF32" s="935"/>
      <c r="AG32" s="935"/>
      <c r="AH32" s="935"/>
      <c r="AI32" s="935"/>
      <c r="AJ32" s="935"/>
      <c r="AK32" s="936"/>
      <c r="AL32" s="936"/>
      <c r="AM32" s="983">
        <v>20234</v>
      </c>
      <c r="AN32" s="983"/>
      <c r="AO32" s="983"/>
      <c r="AP32" s="983"/>
      <c r="AQ32" s="983"/>
      <c r="AR32" s="983"/>
      <c r="AS32" s="983"/>
      <c r="AT32" s="936"/>
      <c r="AU32" s="936"/>
      <c r="AV32" s="983">
        <v>3764</v>
      </c>
      <c r="AW32" s="983"/>
      <c r="AX32" s="983"/>
      <c r="AY32" s="983"/>
      <c r="AZ32" s="983"/>
      <c r="BA32" s="983"/>
      <c r="BB32" s="983"/>
      <c r="BC32" s="936"/>
      <c r="BD32" s="936"/>
      <c r="BE32" s="983">
        <v>83720</v>
      </c>
      <c r="BF32" s="983"/>
      <c r="BG32" s="983"/>
      <c r="BH32" s="983"/>
      <c r="BI32" s="983"/>
      <c r="BJ32" s="983"/>
      <c r="BK32" s="983"/>
      <c r="BL32" s="936"/>
      <c r="BM32" s="936"/>
      <c r="BN32" s="983">
        <v>15067</v>
      </c>
      <c r="BO32" s="983"/>
      <c r="BP32" s="983"/>
      <c r="BQ32" s="983"/>
      <c r="BR32" s="983"/>
      <c r="BS32" s="983"/>
      <c r="BT32" s="983"/>
      <c r="BU32" s="936"/>
      <c r="BV32" s="936"/>
    </row>
    <row r="33" spans="1:74" s="494" customFormat="1" ht="19.5" customHeight="1">
      <c r="A33" s="471"/>
      <c r="B33" s="257" t="s">
        <v>729</v>
      </c>
      <c r="C33" s="983">
        <f>SUM(C28:I32)</f>
        <v>7123387</v>
      </c>
      <c r="D33" s="983"/>
      <c r="E33" s="983"/>
      <c r="F33" s="983"/>
      <c r="G33" s="983"/>
      <c r="H33" s="983"/>
      <c r="I33" s="983"/>
      <c r="J33" s="936"/>
      <c r="K33" s="936"/>
      <c r="L33" s="983">
        <f>SUM(L28:R32)</f>
        <v>167812</v>
      </c>
      <c r="M33" s="983"/>
      <c r="N33" s="983"/>
      <c r="O33" s="983"/>
      <c r="P33" s="983"/>
      <c r="Q33" s="983"/>
      <c r="R33" s="983"/>
      <c r="S33" s="936"/>
      <c r="T33" s="936"/>
      <c r="U33" s="983">
        <f>SUM(U28:AA32)</f>
        <v>5919203</v>
      </c>
      <c r="V33" s="983"/>
      <c r="W33" s="983"/>
      <c r="X33" s="983"/>
      <c r="Y33" s="983"/>
      <c r="Z33" s="983"/>
      <c r="AA33" s="983"/>
      <c r="AB33" s="936"/>
      <c r="AC33" s="936"/>
      <c r="AD33" s="983">
        <f>SUM(AD28:AJ32)</f>
        <v>14546</v>
      </c>
      <c r="AE33" s="983"/>
      <c r="AF33" s="983"/>
      <c r="AG33" s="983"/>
      <c r="AH33" s="983"/>
      <c r="AI33" s="983"/>
      <c r="AJ33" s="983"/>
      <c r="AK33" s="936"/>
      <c r="AL33" s="936"/>
      <c r="AM33" s="983">
        <f>SUM(AM28:AS32)</f>
        <v>139253</v>
      </c>
      <c r="AN33" s="983"/>
      <c r="AO33" s="983"/>
      <c r="AP33" s="983"/>
      <c r="AQ33" s="983"/>
      <c r="AR33" s="983"/>
      <c r="AS33" s="983"/>
      <c r="AT33" s="936"/>
      <c r="AU33" s="936"/>
      <c r="AV33" s="983">
        <f>SUM(AV28:BB32)</f>
        <v>31837</v>
      </c>
      <c r="AW33" s="983"/>
      <c r="AX33" s="983"/>
      <c r="AY33" s="983"/>
      <c r="AZ33" s="983"/>
      <c r="BA33" s="983"/>
      <c r="BB33" s="983"/>
      <c r="BC33" s="936"/>
      <c r="BD33" s="936"/>
      <c r="BE33" s="983">
        <f>SUM(BE28:BK32)</f>
        <v>795469</v>
      </c>
      <c r="BF33" s="983"/>
      <c r="BG33" s="983"/>
      <c r="BH33" s="983"/>
      <c r="BI33" s="983"/>
      <c r="BJ33" s="983"/>
      <c r="BK33" s="983"/>
      <c r="BL33" s="936"/>
      <c r="BM33" s="936"/>
      <c r="BN33" s="983">
        <f>SUM(BN28:BT32)</f>
        <v>55267</v>
      </c>
      <c r="BO33" s="983"/>
      <c r="BP33" s="983"/>
      <c r="BQ33" s="983"/>
      <c r="BR33" s="983"/>
      <c r="BS33" s="983"/>
      <c r="BT33" s="983"/>
      <c r="BU33" s="936"/>
      <c r="BV33" s="936"/>
    </row>
    <row r="34" spans="2:74" s="471" customFormat="1" ht="19.5" customHeight="1">
      <c r="B34" s="257"/>
      <c r="C34" s="935"/>
      <c r="D34" s="935"/>
      <c r="E34" s="935"/>
      <c r="F34" s="935"/>
      <c r="G34" s="935"/>
      <c r="H34" s="935"/>
      <c r="I34" s="935"/>
      <c r="J34" s="936"/>
      <c r="K34" s="936"/>
      <c r="L34" s="935"/>
      <c r="M34" s="935"/>
      <c r="N34" s="935"/>
      <c r="O34" s="935"/>
      <c r="P34" s="935"/>
      <c r="Q34" s="935"/>
      <c r="R34" s="935"/>
      <c r="S34" s="936"/>
      <c r="T34" s="936"/>
      <c r="U34" s="935"/>
      <c r="V34" s="935"/>
      <c r="W34" s="935"/>
      <c r="X34" s="935"/>
      <c r="Y34" s="935"/>
      <c r="Z34" s="935"/>
      <c r="AA34" s="935"/>
      <c r="AB34" s="936"/>
      <c r="AC34" s="936"/>
      <c r="AD34" s="935"/>
      <c r="AE34" s="935"/>
      <c r="AF34" s="935"/>
      <c r="AG34" s="935"/>
      <c r="AH34" s="935"/>
      <c r="AI34" s="935"/>
      <c r="AJ34" s="935"/>
      <c r="AK34" s="936"/>
      <c r="AL34" s="936"/>
      <c r="AM34" s="935"/>
      <c r="AN34" s="935"/>
      <c r="AO34" s="935"/>
      <c r="AP34" s="935"/>
      <c r="AQ34" s="935"/>
      <c r="AR34" s="935"/>
      <c r="AS34" s="935"/>
      <c r="AT34" s="936"/>
      <c r="AU34" s="936"/>
      <c r="AV34" s="935"/>
      <c r="AW34" s="935"/>
      <c r="AX34" s="935"/>
      <c r="AY34" s="935"/>
      <c r="AZ34" s="935"/>
      <c r="BA34" s="935"/>
      <c r="BB34" s="935"/>
      <c r="BC34" s="936"/>
      <c r="BD34" s="936"/>
      <c r="BE34" s="935"/>
      <c r="BF34" s="935"/>
      <c r="BG34" s="935"/>
      <c r="BH34" s="935"/>
      <c r="BI34" s="935"/>
      <c r="BJ34" s="935"/>
      <c r="BK34" s="935"/>
      <c r="BL34" s="936"/>
      <c r="BM34" s="936"/>
      <c r="BN34" s="935"/>
      <c r="BO34" s="935"/>
      <c r="BP34" s="935"/>
      <c r="BQ34" s="935"/>
      <c r="BR34" s="935"/>
      <c r="BS34" s="935"/>
      <c r="BT34" s="935"/>
      <c r="BU34" s="936"/>
      <c r="BV34" s="936"/>
    </row>
    <row r="35" spans="1:74" ht="19.5" customHeight="1">
      <c r="A35" s="256"/>
      <c r="B35" s="480"/>
      <c r="C35" s="935"/>
      <c r="D35" s="935"/>
      <c r="E35" s="935"/>
      <c r="F35" s="935"/>
      <c r="G35" s="935"/>
      <c r="H35" s="935"/>
      <c r="I35" s="935"/>
      <c r="J35" s="683"/>
      <c r="K35" s="683"/>
      <c r="L35" s="935"/>
      <c r="M35" s="935"/>
      <c r="N35" s="935"/>
      <c r="O35" s="935"/>
      <c r="P35" s="935"/>
      <c r="Q35" s="935"/>
      <c r="R35" s="935"/>
      <c r="S35" s="683"/>
      <c r="T35" s="683"/>
      <c r="U35" s="935"/>
      <c r="V35" s="935"/>
      <c r="W35" s="935"/>
      <c r="X35" s="935"/>
      <c r="Y35" s="935"/>
      <c r="Z35" s="935"/>
      <c r="AA35" s="935"/>
      <c r="AB35" s="683"/>
      <c r="AC35" s="683"/>
      <c r="AD35" s="935"/>
      <c r="AE35" s="935"/>
      <c r="AF35" s="935"/>
      <c r="AG35" s="935"/>
      <c r="AH35" s="935"/>
      <c r="AI35" s="935"/>
      <c r="AJ35" s="935"/>
      <c r="AK35" s="683"/>
      <c r="AL35" s="683"/>
      <c r="AM35" s="935"/>
      <c r="AN35" s="935"/>
      <c r="AO35" s="935"/>
      <c r="AP35" s="935"/>
      <c r="AQ35" s="935"/>
      <c r="AR35" s="935"/>
      <c r="AS35" s="935"/>
      <c r="AT35" s="683"/>
      <c r="AU35" s="683"/>
      <c r="AV35" s="935"/>
      <c r="AW35" s="935"/>
      <c r="AX35" s="935"/>
      <c r="AY35" s="935"/>
      <c r="AZ35" s="935"/>
      <c r="BA35" s="935"/>
      <c r="BB35" s="935"/>
      <c r="BC35" s="683"/>
      <c r="BD35" s="683"/>
      <c r="BE35" s="935"/>
      <c r="BF35" s="935"/>
      <c r="BG35" s="935"/>
      <c r="BH35" s="935"/>
      <c r="BI35" s="935"/>
      <c r="BJ35" s="935"/>
      <c r="BK35" s="935"/>
      <c r="BL35" s="683"/>
      <c r="BM35" s="683"/>
      <c r="BN35" s="935"/>
      <c r="BO35" s="935"/>
      <c r="BP35" s="935"/>
      <c r="BQ35" s="935"/>
      <c r="BR35" s="935"/>
      <c r="BS35" s="935"/>
      <c r="BT35" s="935"/>
      <c r="BU35" s="683"/>
      <c r="BV35" s="683"/>
    </row>
    <row r="36" spans="1:74" s="491" customFormat="1" ht="19.5" customHeight="1">
      <c r="A36" s="970" t="s">
        <v>636</v>
      </c>
      <c r="B36" s="986"/>
      <c r="C36" s="976" t="s">
        <v>652</v>
      </c>
      <c r="D36" s="959"/>
      <c r="E36" s="959"/>
      <c r="F36" s="959"/>
      <c r="G36" s="959"/>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59"/>
      <c r="AP36" s="959"/>
      <c r="AQ36" s="959"/>
      <c r="AR36" s="959"/>
      <c r="AS36" s="959"/>
      <c r="AT36" s="959"/>
      <c r="AU36" s="959"/>
      <c r="AV36" s="959"/>
      <c r="AW36" s="959"/>
      <c r="AX36" s="959"/>
      <c r="AY36" s="959"/>
      <c r="AZ36" s="959"/>
      <c r="BA36" s="959"/>
      <c r="BB36" s="959"/>
      <c r="BC36" s="959"/>
      <c r="BD36" s="959"/>
      <c r="BE36" s="959"/>
      <c r="BF36" s="959"/>
      <c r="BG36" s="959"/>
      <c r="BH36" s="959"/>
      <c r="BI36" s="959"/>
      <c r="BJ36" s="959"/>
      <c r="BK36" s="959"/>
      <c r="BL36" s="959"/>
      <c r="BM36" s="959"/>
      <c r="BN36" s="959"/>
      <c r="BO36" s="959"/>
      <c r="BP36" s="959"/>
      <c r="BQ36" s="959"/>
      <c r="BR36" s="959"/>
      <c r="BS36" s="959"/>
      <c r="BT36" s="959"/>
      <c r="BU36" s="959"/>
      <c r="BV36" s="959"/>
    </row>
    <row r="37" spans="1:74" s="491" customFormat="1" ht="19.5" customHeight="1">
      <c r="A37" s="987"/>
      <c r="B37" s="988"/>
      <c r="C37" s="949" t="s">
        <v>338</v>
      </c>
      <c r="D37" s="950"/>
      <c r="E37" s="950"/>
      <c r="F37" s="950"/>
      <c r="G37" s="950"/>
      <c r="H37" s="950"/>
      <c r="I37" s="950"/>
      <c r="J37" s="951"/>
      <c r="K37" s="949" t="s">
        <v>8</v>
      </c>
      <c r="L37" s="950"/>
      <c r="M37" s="950"/>
      <c r="N37" s="950"/>
      <c r="O37" s="950"/>
      <c r="P37" s="950"/>
      <c r="Q37" s="950"/>
      <c r="R37" s="951"/>
      <c r="S37" s="949" t="s">
        <v>144</v>
      </c>
      <c r="T37" s="950"/>
      <c r="U37" s="950"/>
      <c r="V37" s="950"/>
      <c r="W37" s="950"/>
      <c r="X37" s="950"/>
      <c r="Y37" s="950"/>
      <c r="Z37" s="951"/>
      <c r="AA37" s="820" t="s">
        <v>638</v>
      </c>
      <c r="AB37" s="821"/>
      <c r="AC37" s="821"/>
      <c r="AD37" s="821"/>
      <c r="AE37" s="821"/>
      <c r="AF37" s="821"/>
      <c r="AG37" s="821"/>
      <c r="AH37" s="821"/>
      <c r="AI37" s="949" t="s">
        <v>17</v>
      </c>
      <c r="AJ37" s="950"/>
      <c r="AK37" s="950"/>
      <c r="AL37" s="950"/>
      <c r="AM37" s="950"/>
      <c r="AN37" s="950"/>
      <c r="AO37" s="950"/>
      <c r="AP37" s="951"/>
      <c r="AQ37" s="949" t="s">
        <v>9</v>
      </c>
      <c r="AR37" s="950"/>
      <c r="AS37" s="950"/>
      <c r="AT37" s="950"/>
      <c r="AU37" s="950"/>
      <c r="AV37" s="950"/>
      <c r="AW37" s="950"/>
      <c r="AX37" s="951"/>
      <c r="AY37" s="949" t="s">
        <v>10</v>
      </c>
      <c r="AZ37" s="950"/>
      <c r="BA37" s="950"/>
      <c r="BB37" s="950"/>
      <c r="BC37" s="950"/>
      <c r="BD37" s="950"/>
      <c r="BE37" s="950"/>
      <c r="BF37" s="951"/>
      <c r="BG37" s="949" t="s">
        <v>11</v>
      </c>
      <c r="BH37" s="950"/>
      <c r="BI37" s="950"/>
      <c r="BJ37" s="950"/>
      <c r="BK37" s="950"/>
      <c r="BL37" s="950"/>
      <c r="BM37" s="950"/>
      <c r="BN37" s="951"/>
      <c r="BO37" s="949" t="s">
        <v>145</v>
      </c>
      <c r="BP37" s="950"/>
      <c r="BQ37" s="950"/>
      <c r="BR37" s="950"/>
      <c r="BS37" s="950"/>
      <c r="BT37" s="950"/>
      <c r="BU37" s="950"/>
      <c r="BV37" s="950"/>
    </row>
    <row r="38" spans="1:74" s="491" customFormat="1" ht="19.5" customHeight="1">
      <c r="A38" s="987"/>
      <c r="B38" s="988"/>
      <c r="C38" s="993" t="s">
        <v>343</v>
      </c>
      <c r="D38" s="994"/>
      <c r="E38" s="994"/>
      <c r="F38" s="994"/>
      <c r="G38" s="994"/>
      <c r="H38" s="994"/>
      <c r="I38" s="994"/>
      <c r="J38" s="995"/>
      <c r="K38" s="996" t="s">
        <v>639</v>
      </c>
      <c r="L38" s="997"/>
      <c r="M38" s="997"/>
      <c r="N38" s="997"/>
      <c r="O38" s="997"/>
      <c r="P38" s="997"/>
      <c r="Q38" s="997"/>
      <c r="R38" s="998"/>
      <c r="S38" s="993" t="s">
        <v>12</v>
      </c>
      <c r="T38" s="994"/>
      <c r="U38" s="994"/>
      <c r="V38" s="994"/>
      <c r="W38" s="994"/>
      <c r="X38" s="994"/>
      <c r="Y38" s="994"/>
      <c r="Z38" s="995"/>
      <c r="AA38" s="996" t="s">
        <v>603</v>
      </c>
      <c r="AB38" s="999"/>
      <c r="AC38" s="999"/>
      <c r="AD38" s="999"/>
      <c r="AE38" s="999"/>
      <c r="AF38" s="999"/>
      <c r="AG38" s="999"/>
      <c r="AH38" s="1000"/>
      <c r="AI38" s="993" t="s">
        <v>18</v>
      </c>
      <c r="AJ38" s="994"/>
      <c r="AK38" s="994"/>
      <c r="AL38" s="994"/>
      <c r="AM38" s="994"/>
      <c r="AN38" s="994"/>
      <c r="AO38" s="994"/>
      <c r="AP38" s="995"/>
      <c r="AQ38" s="993" t="s">
        <v>13</v>
      </c>
      <c r="AR38" s="994"/>
      <c r="AS38" s="994"/>
      <c r="AT38" s="994"/>
      <c r="AU38" s="994"/>
      <c r="AV38" s="994"/>
      <c r="AW38" s="994"/>
      <c r="AX38" s="995"/>
      <c r="AY38" s="993" t="s">
        <v>14</v>
      </c>
      <c r="AZ38" s="994"/>
      <c r="BA38" s="994"/>
      <c r="BB38" s="994"/>
      <c r="BC38" s="994"/>
      <c r="BD38" s="994"/>
      <c r="BE38" s="994"/>
      <c r="BF38" s="995"/>
      <c r="BG38" s="993" t="s">
        <v>15</v>
      </c>
      <c r="BH38" s="994"/>
      <c r="BI38" s="994"/>
      <c r="BJ38" s="994"/>
      <c r="BK38" s="994"/>
      <c r="BL38" s="994"/>
      <c r="BM38" s="994"/>
      <c r="BN38" s="995"/>
      <c r="BO38" s="993" t="s">
        <v>399</v>
      </c>
      <c r="BP38" s="994"/>
      <c r="BQ38" s="994"/>
      <c r="BR38" s="994"/>
      <c r="BS38" s="994"/>
      <c r="BT38" s="994"/>
      <c r="BU38" s="994"/>
      <c r="BV38" s="994"/>
    </row>
    <row r="39" spans="1:74" s="491" customFormat="1" ht="19.5" customHeight="1">
      <c r="A39" s="989"/>
      <c r="B39" s="990"/>
      <c r="C39" s="1001"/>
      <c r="D39" s="1002"/>
      <c r="E39" s="1002"/>
      <c r="F39" s="1002"/>
      <c r="G39" s="1002"/>
      <c r="H39" s="1002"/>
      <c r="I39" s="1002"/>
      <c r="J39" s="1003"/>
      <c r="K39" s="1004" t="s">
        <v>653</v>
      </c>
      <c r="L39" s="1005"/>
      <c r="M39" s="1005"/>
      <c r="N39" s="1005"/>
      <c r="O39" s="1005"/>
      <c r="P39" s="1005"/>
      <c r="Q39" s="1005"/>
      <c r="R39" s="1006"/>
      <c r="S39" s="1001"/>
      <c r="T39" s="1002"/>
      <c r="U39" s="1002"/>
      <c r="V39" s="1002"/>
      <c r="W39" s="1002"/>
      <c r="X39" s="1002"/>
      <c r="Y39" s="1002"/>
      <c r="Z39" s="1003"/>
      <c r="AA39" s="1004" t="s">
        <v>605</v>
      </c>
      <c r="AB39" s="1007"/>
      <c r="AC39" s="1007"/>
      <c r="AD39" s="1007"/>
      <c r="AE39" s="1007"/>
      <c r="AF39" s="1007"/>
      <c r="AG39" s="1007"/>
      <c r="AH39" s="1008"/>
      <c r="AI39" s="1001"/>
      <c r="AJ39" s="1002"/>
      <c r="AK39" s="1002"/>
      <c r="AL39" s="1002"/>
      <c r="AM39" s="1002"/>
      <c r="AN39" s="1002"/>
      <c r="AO39" s="1002"/>
      <c r="AP39" s="1003"/>
      <c r="AQ39" s="1001"/>
      <c r="AR39" s="1002"/>
      <c r="AS39" s="1002"/>
      <c r="AT39" s="1002"/>
      <c r="AU39" s="1002"/>
      <c r="AV39" s="1002"/>
      <c r="AW39" s="1002"/>
      <c r="AX39" s="1003"/>
      <c r="AY39" s="1001"/>
      <c r="AZ39" s="1002"/>
      <c r="BA39" s="1002"/>
      <c r="BB39" s="1002"/>
      <c r="BC39" s="1002"/>
      <c r="BD39" s="1002"/>
      <c r="BE39" s="1002"/>
      <c r="BF39" s="1003"/>
      <c r="BG39" s="1001"/>
      <c r="BH39" s="1002"/>
      <c r="BI39" s="1002"/>
      <c r="BJ39" s="1002"/>
      <c r="BK39" s="1002"/>
      <c r="BL39" s="1002"/>
      <c r="BM39" s="1002"/>
      <c r="BN39" s="1003"/>
      <c r="BO39" s="1001"/>
      <c r="BP39" s="1002"/>
      <c r="BQ39" s="1002"/>
      <c r="BR39" s="1002"/>
      <c r="BS39" s="1002"/>
      <c r="BT39" s="1002"/>
      <c r="BU39" s="1002"/>
      <c r="BV39" s="1002"/>
    </row>
    <row r="40" spans="1:74" s="491" customFormat="1" ht="16.5">
      <c r="A40" s="946">
        <v>1</v>
      </c>
      <c r="B40" s="958"/>
      <c r="C40" s="939">
        <v>10</v>
      </c>
      <c r="D40" s="959"/>
      <c r="E40" s="959"/>
      <c r="F40" s="959"/>
      <c r="G40" s="959"/>
      <c r="H40" s="959"/>
      <c r="I40" s="959"/>
      <c r="J40" s="960"/>
      <c r="K40" s="939">
        <v>11</v>
      </c>
      <c r="L40" s="959"/>
      <c r="M40" s="959"/>
      <c r="N40" s="959"/>
      <c r="O40" s="959"/>
      <c r="P40" s="959"/>
      <c r="Q40" s="959"/>
      <c r="R40" s="960"/>
      <c r="S40" s="939">
        <v>12</v>
      </c>
      <c r="T40" s="959"/>
      <c r="U40" s="959"/>
      <c r="V40" s="959"/>
      <c r="W40" s="959"/>
      <c r="X40" s="959"/>
      <c r="Y40" s="959"/>
      <c r="Z40" s="960"/>
      <c r="AA40" s="939">
        <v>13</v>
      </c>
      <c r="AB40" s="959"/>
      <c r="AC40" s="959"/>
      <c r="AD40" s="959"/>
      <c r="AE40" s="959"/>
      <c r="AF40" s="959"/>
      <c r="AG40" s="959"/>
      <c r="AH40" s="960"/>
      <c r="AI40" s="939">
        <v>14</v>
      </c>
      <c r="AJ40" s="959"/>
      <c r="AK40" s="959"/>
      <c r="AL40" s="959"/>
      <c r="AM40" s="959"/>
      <c r="AN40" s="959"/>
      <c r="AO40" s="959"/>
      <c r="AP40" s="960"/>
      <c r="AQ40" s="939">
        <v>15</v>
      </c>
      <c r="AR40" s="959"/>
      <c r="AS40" s="959"/>
      <c r="AT40" s="959"/>
      <c r="AU40" s="959"/>
      <c r="AV40" s="959"/>
      <c r="AW40" s="959"/>
      <c r="AX40" s="960"/>
      <c r="AY40" s="939">
        <v>16</v>
      </c>
      <c r="AZ40" s="959"/>
      <c r="BA40" s="959"/>
      <c r="BB40" s="959"/>
      <c r="BC40" s="959"/>
      <c r="BD40" s="959"/>
      <c r="BE40" s="959"/>
      <c r="BF40" s="960"/>
      <c r="BG40" s="939">
        <v>17</v>
      </c>
      <c r="BH40" s="959"/>
      <c r="BI40" s="959"/>
      <c r="BJ40" s="959"/>
      <c r="BK40" s="959"/>
      <c r="BL40" s="959"/>
      <c r="BM40" s="959"/>
      <c r="BN40" s="960"/>
      <c r="BO40" s="939">
        <v>18</v>
      </c>
      <c r="BP40" s="959"/>
      <c r="BQ40" s="959"/>
      <c r="BR40" s="959"/>
      <c r="BS40" s="959"/>
      <c r="BT40" s="959"/>
      <c r="BU40" s="959"/>
      <c r="BV40" s="959"/>
    </row>
    <row r="41" spans="1:73" ht="19.5" customHeight="1">
      <c r="A41" s="487"/>
      <c r="B41" s="495"/>
      <c r="C41" s="1009"/>
      <c r="D41" s="1009"/>
      <c r="E41" s="1009"/>
      <c r="F41" s="1009"/>
      <c r="G41" s="1009"/>
      <c r="H41" s="1009"/>
      <c r="I41" s="1009"/>
      <c r="J41" s="471"/>
      <c r="K41" s="1009"/>
      <c r="L41" s="1009"/>
      <c r="M41" s="1009"/>
      <c r="N41" s="1009"/>
      <c r="O41" s="1009"/>
      <c r="P41" s="1009"/>
      <c r="Q41" s="1009"/>
      <c r="R41" s="494"/>
      <c r="S41" s="1009"/>
      <c r="T41" s="1009"/>
      <c r="U41" s="1009"/>
      <c r="V41" s="1009"/>
      <c r="W41" s="1009"/>
      <c r="X41" s="1009"/>
      <c r="Y41" s="1009"/>
      <c r="Z41" s="494"/>
      <c r="AA41" s="1009"/>
      <c r="AB41" s="1009"/>
      <c r="AC41" s="1009"/>
      <c r="AD41" s="1009"/>
      <c r="AE41" s="1009"/>
      <c r="AF41" s="1009"/>
      <c r="AG41" s="1009"/>
      <c r="AH41" s="494"/>
      <c r="AI41" s="1009"/>
      <c r="AJ41" s="1009"/>
      <c r="AK41" s="1009"/>
      <c r="AL41" s="1009"/>
      <c r="AM41" s="1009"/>
      <c r="AN41" s="1009"/>
      <c r="AO41" s="1009"/>
      <c r="AP41" s="494"/>
      <c r="AQ41" s="1009"/>
      <c r="AR41" s="1009"/>
      <c r="AS41" s="1009"/>
      <c r="AT41" s="1009"/>
      <c r="AU41" s="1009"/>
      <c r="AV41" s="1009"/>
      <c r="AW41" s="1009"/>
      <c r="AX41" s="494"/>
      <c r="AY41" s="1009"/>
      <c r="AZ41" s="1009"/>
      <c r="BA41" s="1009"/>
      <c r="BB41" s="1009"/>
      <c r="BC41" s="1009"/>
      <c r="BD41" s="1009"/>
      <c r="BE41" s="1009"/>
      <c r="BF41" s="494"/>
      <c r="BG41" s="1009"/>
      <c r="BH41" s="1009"/>
      <c r="BI41" s="1009"/>
      <c r="BJ41" s="1009"/>
      <c r="BK41" s="1009"/>
      <c r="BL41" s="1009"/>
      <c r="BM41" s="1009"/>
      <c r="BN41" s="494"/>
      <c r="BO41" s="1010"/>
      <c r="BP41" s="1010"/>
      <c r="BQ41" s="1010"/>
      <c r="BR41" s="1010"/>
      <c r="BS41" s="1010"/>
      <c r="BT41" s="1010"/>
      <c r="BU41" s="1010"/>
    </row>
    <row r="42" spans="1:73" s="494" customFormat="1" ht="19.5" customHeight="1">
      <c r="A42" s="487">
        <v>1999</v>
      </c>
      <c r="B42" s="472"/>
      <c r="C42" s="983">
        <v>26686636</v>
      </c>
      <c r="D42" s="983"/>
      <c r="E42" s="983"/>
      <c r="F42" s="983"/>
      <c r="G42" s="983"/>
      <c r="H42" s="983"/>
      <c r="I42" s="983"/>
      <c r="J42" s="620"/>
      <c r="K42" s="983">
        <v>2796445</v>
      </c>
      <c r="L42" s="983"/>
      <c r="M42" s="983"/>
      <c r="N42" s="983"/>
      <c r="O42" s="983"/>
      <c r="P42" s="983"/>
      <c r="Q42" s="983"/>
      <c r="R42" s="620"/>
      <c r="S42" s="983">
        <v>15197911</v>
      </c>
      <c r="T42" s="983"/>
      <c r="U42" s="983"/>
      <c r="V42" s="983"/>
      <c r="W42" s="983"/>
      <c r="X42" s="983"/>
      <c r="Y42" s="983"/>
      <c r="Z42" s="620"/>
      <c r="AA42" s="983">
        <v>2094309</v>
      </c>
      <c r="AB42" s="983"/>
      <c r="AC42" s="983"/>
      <c r="AD42" s="983"/>
      <c r="AE42" s="983"/>
      <c r="AF42" s="983"/>
      <c r="AG42" s="983"/>
      <c r="AH42" s="620"/>
      <c r="AI42" s="983">
        <v>2498234</v>
      </c>
      <c r="AJ42" s="983"/>
      <c r="AK42" s="983"/>
      <c r="AL42" s="983"/>
      <c r="AM42" s="983"/>
      <c r="AN42" s="983"/>
      <c r="AO42" s="983"/>
      <c r="AP42" s="620"/>
      <c r="AQ42" s="983">
        <v>85897</v>
      </c>
      <c r="AR42" s="983"/>
      <c r="AS42" s="983"/>
      <c r="AT42" s="983"/>
      <c r="AU42" s="983"/>
      <c r="AV42" s="983"/>
      <c r="AW42" s="983"/>
      <c r="AX42" s="620"/>
      <c r="AY42" s="983">
        <v>234916</v>
      </c>
      <c r="AZ42" s="983"/>
      <c r="BA42" s="983"/>
      <c r="BB42" s="983"/>
      <c r="BC42" s="983"/>
      <c r="BD42" s="983"/>
      <c r="BE42" s="983"/>
      <c r="BF42" s="620"/>
      <c r="BG42" s="983">
        <v>475775</v>
      </c>
      <c r="BH42" s="983"/>
      <c r="BI42" s="983"/>
      <c r="BJ42" s="983"/>
      <c r="BK42" s="983"/>
      <c r="BL42" s="983"/>
      <c r="BM42" s="983"/>
      <c r="BN42" s="620"/>
      <c r="BO42" s="983">
        <v>3303149</v>
      </c>
      <c r="BP42" s="983"/>
      <c r="BQ42" s="983"/>
      <c r="BR42" s="983"/>
      <c r="BS42" s="983"/>
      <c r="BT42" s="983"/>
      <c r="BU42" s="983"/>
    </row>
    <row r="43" spans="1:73" s="471" customFormat="1" ht="19.5" customHeight="1">
      <c r="A43" s="493">
        <v>2000</v>
      </c>
      <c r="B43" s="492"/>
      <c r="C43" s="983">
        <v>35483811</v>
      </c>
      <c r="D43" s="983"/>
      <c r="E43" s="983"/>
      <c r="F43" s="983"/>
      <c r="G43" s="983"/>
      <c r="H43" s="983"/>
      <c r="I43" s="983"/>
      <c r="J43" s="620"/>
      <c r="K43" s="983">
        <v>3230302</v>
      </c>
      <c r="L43" s="983"/>
      <c r="M43" s="983"/>
      <c r="N43" s="983"/>
      <c r="O43" s="983"/>
      <c r="P43" s="983"/>
      <c r="Q43" s="983"/>
      <c r="R43" s="620"/>
      <c r="S43" s="983">
        <v>21723344</v>
      </c>
      <c r="T43" s="983"/>
      <c r="U43" s="983"/>
      <c r="V43" s="983"/>
      <c r="W43" s="983"/>
      <c r="X43" s="983"/>
      <c r="Y43" s="983"/>
      <c r="Z43" s="620"/>
      <c r="AA43" s="983">
        <v>123031</v>
      </c>
      <c r="AB43" s="983"/>
      <c r="AC43" s="983"/>
      <c r="AD43" s="983"/>
      <c r="AE43" s="983"/>
      <c r="AF43" s="983"/>
      <c r="AG43" s="983"/>
      <c r="AH43" s="620"/>
      <c r="AI43" s="983">
        <v>5028698</v>
      </c>
      <c r="AJ43" s="983"/>
      <c r="AK43" s="983"/>
      <c r="AL43" s="983"/>
      <c r="AM43" s="983"/>
      <c r="AN43" s="983"/>
      <c r="AO43" s="983"/>
      <c r="AP43" s="620"/>
      <c r="AQ43" s="983">
        <v>149159</v>
      </c>
      <c r="AR43" s="983"/>
      <c r="AS43" s="983"/>
      <c r="AT43" s="983"/>
      <c r="AU43" s="983"/>
      <c r="AV43" s="983"/>
      <c r="AW43" s="983"/>
      <c r="AX43" s="620"/>
      <c r="AY43" s="983">
        <v>58856</v>
      </c>
      <c r="AZ43" s="983"/>
      <c r="BA43" s="983"/>
      <c r="BB43" s="983"/>
      <c r="BC43" s="983"/>
      <c r="BD43" s="983"/>
      <c r="BE43" s="983"/>
      <c r="BF43" s="620"/>
      <c r="BG43" s="983">
        <v>553767</v>
      </c>
      <c r="BH43" s="983"/>
      <c r="BI43" s="983"/>
      <c r="BJ43" s="983"/>
      <c r="BK43" s="983"/>
      <c r="BL43" s="983"/>
      <c r="BM43" s="983"/>
      <c r="BN43" s="620"/>
      <c r="BO43" s="983">
        <v>4616654</v>
      </c>
      <c r="BP43" s="983"/>
      <c r="BQ43" s="983"/>
      <c r="BR43" s="983"/>
      <c r="BS43" s="983"/>
      <c r="BT43" s="983"/>
      <c r="BU43" s="983"/>
    </row>
    <row r="44" spans="1:73" s="471" customFormat="1" ht="19.5" customHeight="1">
      <c r="A44" s="487"/>
      <c r="B44" s="492"/>
      <c r="C44" s="983"/>
      <c r="D44" s="983"/>
      <c r="E44" s="983"/>
      <c r="F44" s="983"/>
      <c r="G44" s="983"/>
      <c r="H44" s="983"/>
      <c r="I44" s="983"/>
      <c r="J44" s="620"/>
      <c r="K44" s="983"/>
      <c r="L44" s="983"/>
      <c r="M44" s="983"/>
      <c r="N44" s="983"/>
      <c r="O44" s="983"/>
      <c r="P44" s="983"/>
      <c r="Q44" s="983"/>
      <c r="R44" s="620"/>
      <c r="S44" s="983"/>
      <c r="T44" s="983"/>
      <c r="U44" s="983"/>
      <c r="V44" s="983"/>
      <c r="W44" s="983"/>
      <c r="X44" s="983"/>
      <c r="Y44" s="983"/>
      <c r="Z44" s="620"/>
      <c r="AA44" s="983"/>
      <c r="AB44" s="983"/>
      <c r="AC44" s="983"/>
      <c r="AD44" s="983"/>
      <c r="AE44" s="983"/>
      <c r="AF44" s="983"/>
      <c r="AG44" s="983"/>
      <c r="AH44" s="620"/>
      <c r="AI44" s="983"/>
      <c r="AJ44" s="983"/>
      <c r="AK44" s="983"/>
      <c r="AL44" s="983"/>
      <c r="AM44" s="983"/>
      <c r="AN44" s="983"/>
      <c r="AO44" s="983"/>
      <c r="AP44" s="620"/>
      <c r="AQ44" s="983"/>
      <c r="AR44" s="983"/>
      <c r="AS44" s="983"/>
      <c r="AT44" s="983"/>
      <c r="AU44" s="983"/>
      <c r="AV44" s="983"/>
      <c r="AW44" s="983"/>
      <c r="AX44" s="620"/>
      <c r="AY44" s="983"/>
      <c r="AZ44" s="983"/>
      <c r="BA44" s="983"/>
      <c r="BB44" s="983"/>
      <c r="BC44" s="983"/>
      <c r="BD44" s="983"/>
      <c r="BE44" s="983"/>
      <c r="BF44" s="620"/>
      <c r="BG44" s="983"/>
      <c r="BH44" s="983"/>
      <c r="BI44" s="983"/>
      <c r="BJ44" s="983"/>
      <c r="BK44" s="983"/>
      <c r="BL44" s="983"/>
      <c r="BM44" s="983"/>
      <c r="BN44" s="620"/>
      <c r="BO44" s="984"/>
      <c r="BP44" s="984"/>
      <c r="BQ44" s="984"/>
      <c r="BR44" s="984"/>
      <c r="BS44" s="984"/>
      <c r="BT44" s="984"/>
      <c r="BU44" s="984"/>
    </row>
    <row r="45" spans="1:73" s="471" customFormat="1" ht="19.5" customHeight="1">
      <c r="A45" s="493">
        <v>2000</v>
      </c>
      <c r="B45" s="257" t="s">
        <v>644</v>
      </c>
      <c r="C45" s="983">
        <v>3192776</v>
      </c>
      <c r="D45" s="983"/>
      <c r="E45" s="983"/>
      <c r="F45" s="983"/>
      <c r="G45" s="983"/>
      <c r="H45" s="983"/>
      <c r="I45" s="983"/>
      <c r="J45" s="620"/>
      <c r="K45" s="983">
        <v>253698</v>
      </c>
      <c r="L45" s="983"/>
      <c r="M45" s="983"/>
      <c r="N45" s="983"/>
      <c r="O45" s="983"/>
      <c r="P45" s="983"/>
      <c r="Q45" s="983"/>
      <c r="R45" s="620"/>
      <c r="S45" s="983">
        <v>2204639</v>
      </c>
      <c r="T45" s="983"/>
      <c r="U45" s="983"/>
      <c r="V45" s="983"/>
      <c r="W45" s="983"/>
      <c r="X45" s="983"/>
      <c r="Y45" s="983"/>
      <c r="Z45" s="620"/>
      <c r="AA45" s="983">
        <v>6959</v>
      </c>
      <c r="AB45" s="983"/>
      <c r="AC45" s="983"/>
      <c r="AD45" s="983"/>
      <c r="AE45" s="983"/>
      <c r="AF45" s="983"/>
      <c r="AG45" s="983"/>
      <c r="AH45" s="620"/>
      <c r="AI45" s="983">
        <v>572039</v>
      </c>
      <c r="AJ45" s="983"/>
      <c r="AK45" s="983"/>
      <c r="AL45" s="983"/>
      <c r="AM45" s="983"/>
      <c r="AN45" s="983"/>
      <c r="AO45" s="983"/>
      <c r="AP45" s="620"/>
      <c r="AQ45" s="983">
        <v>19141</v>
      </c>
      <c r="AR45" s="983"/>
      <c r="AS45" s="983"/>
      <c r="AT45" s="983"/>
      <c r="AU45" s="983"/>
      <c r="AV45" s="983"/>
      <c r="AW45" s="983"/>
      <c r="AX45" s="620"/>
      <c r="AY45" s="983">
        <v>6008</v>
      </c>
      <c r="AZ45" s="983"/>
      <c r="BA45" s="983"/>
      <c r="BB45" s="983"/>
      <c r="BC45" s="983"/>
      <c r="BD45" s="983"/>
      <c r="BE45" s="983"/>
      <c r="BF45" s="620"/>
      <c r="BG45" s="983">
        <v>49987</v>
      </c>
      <c r="BH45" s="983"/>
      <c r="BI45" s="983"/>
      <c r="BJ45" s="983"/>
      <c r="BK45" s="983"/>
      <c r="BL45" s="983"/>
      <c r="BM45" s="983"/>
      <c r="BN45" s="620"/>
      <c r="BO45" s="983">
        <v>80305</v>
      </c>
      <c r="BP45" s="983"/>
      <c r="BQ45" s="983"/>
      <c r="BR45" s="983"/>
      <c r="BS45" s="983"/>
      <c r="BT45" s="983"/>
      <c r="BU45" s="983"/>
    </row>
    <row r="46" spans="1:73" s="471" customFormat="1" ht="19.5" customHeight="1">
      <c r="A46" s="493"/>
      <c r="B46" s="257" t="s">
        <v>645</v>
      </c>
      <c r="C46" s="983">
        <v>3042529</v>
      </c>
      <c r="D46" s="983"/>
      <c r="E46" s="983"/>
      <c r="F46" s="983"/>
      <c r="G46" s="983"/>
      <c r="H46" s="983"/>
      <c r="I46" s="983"/>
      <c r="J46" s="620"/>
      <c r="K46" s="983">
        <v>332786</v>
      </c>
      <c r="L46" s="983"/>
      <c r="M46" s="983"/>
      <c r="N46" s="983"/>
      <c r="O46" s="983"/>
      <c r="P46" s="983"/>
      <c r="Q46" s="983"/>
      <c r="R46" s="620"/>
      <c r="S46" s="983">
        <v>1749070</v>
      </c>
      <c r="T46" s="983"/>
      <c r="U46" s="983"/>
      <c r="V46" s="983"/>
      <c r="W46" s="983"/>
      <c r="X46" s="983"/>
      <c r="Y46" s="983"/>
      <c r="Z46" s="620"/>
      <c r="AA46" s="983">
        <v>11577</v>
      </c>
      <c r="AB46" s="983"/>
      <c r="AC46" s="983"/>
      <c r="AD46" s="983"/>
      <c r="AE46" s="983"/>
      <c r="AF46" s="983"/>
      <c r="AG46" s="983"/>
      <c r="AH46" s="620"/>
      <c r="AI46" s="983">
        <v>511330</v>
      </c>
      <c r="AJ46" s="983"/>
      <c r="AK46" s="983"/>
      <c r="AL46" s="983"/>
      <c r="AM46" s="983"/>
      <c r="AN46" s="983"/>
      <c r="AO46" s="983"/>
      <c r="AP46" s="620"/>
      <c r="AQ46" s="983">
        <v>14499</v>
      </c>
      <c r="AR46" s="983"/>
      <c r="AS46" s="983"/>
      <c r="AT46" s="983"/>
      <c r="AU46" s="983"/>
      <c r="AV46" s="983"/>
      <c r="AW46" s="983"/>
      <c r="AX46" s="620"/>
      <c r="AY46" s="983">
        <v>3371</v>
      </c>
      <c r="AZ46" s="983"/>
      <c r="BA46" s="983"/>
      <c r="BB46" s="983"/>
      <c r="BC46" s="983"/>
      <c r="BD46" s="983"/>
      <c r="BE46" s="983"/>
      <c r="BF46" s="620"/>
      <c r="BG46" s="983">
        <v>49867</v>
      </c>
      <c r="BH46" s="983"/>
      <c r="BI46" s="983"/>
      <c r="BJ46" s="983"/>
      <c r="BK46" s="983"/>
      <c r="BL46" s="983"/>
      <c r="BM46" s="983"/>
      <c r="BN46" s="620"/>
      <c r="BO46" s="983">
        <v>370029</v>
      </c>
      <c r="BP46" s="983"/>
      <c r="BQ46" s="983"/>
      <c r="BR46" s="983"/>
      <c r="BS46" s="983"/>
      <c r="BT46" s="983"/>
      <c r="BU46" s="983"/>
    </row>
    <row r="47" spans="1:73" s="471" customFormat="1" ht="19.5" customHeight="1">
      <c r="A47" s="493"/>
      <c r="B47" s="257" t="s">
        <v>646</v>
      </c>
      <c r="C47" s="983">
        <v>3291130</v>
      </c>
      <c r="D47" s="983"/>
      <c r="E47" s="983"/>
      <c r="F47" s="983"/>
      <c r="G47" s="983"/>
      <c r="H47" s="983"/>
      <c r="I47" s="983"/>
      <c r="J47" s="620"/>
      <c r="K47" s="983">
        <v>278380</v>
      </c>
      <c r="L47" s="983"/>
      <c r="M47" s="983"/>
      <c r="N47" s="983"/>
      <c r="O47" s="983"/>
      <c r="P47" s="983"/>
      <c r="Q47" s="983"/>
      <c r="R47" s="620"/>
      <c r="S47" s="983">
        <v>1789446</v>
      </c>
      <c r="T47" s="983"/>
      <c r="U47" s="983"/>
      <c r="V47" s="983"/>
      <c r="W47" s="983"/>
      <c r="X47" s="983"/>
      <c r="Y47" s="983"/>
      <c r="Z47" s="620"/>
      <c r="AA47" s="983">
        <v>7720</v>
      </c>
      <c r="AB47" s="983"/>
      <c r="AC47" s="983"/>
      <c r="AD47" s="983"/>
      <c r="AE47" s="983"/>
      <c r="AF47" s="983"/>
      <c r="AG47" s="983"/>
      <c r="AH47" s="620"/>
      <c r="AI47" s="983">
        <v>726530</v>
      </c>
      <c r="AJ47" s="983"/>
      <c r="AK47" s="983"/>
      <c r="AL47" s="983"/>
      <c r="AM47" s="983"/>
      <c r="AN47" s="983"/>
      <c r="AO47" s="983"/>
      <c r="AP47" s="620"/>
      <c r="AQ47" s="983">
        <v>9233</v>
      </c>
      <c r="AR47" s="983"/>
      <c r="AS47" s="983"/>
      <c r="AT47" s="983"/>
      <c r="AU47" s="983"/>
      <c r="AV47" s="983"/>
      <c r="AW47" s="983"/>
      <c r="AX47" s="620"/>
      <c r="AY47" s="983">
        <v>4078</v>
      </c>
      <c r="AZ47" s="983"/>
      <c r="BA47" s="983"/>
      <c r="BB47" s="983"/>
      <c r="BC47" s="983"/>
      <c r="BD47" s="983"/>
      <c r="BE47" s="983"/>
      <c r="BF47" s="620"/>
      <c r="BG47" s="983">
        <v>48668</v>
      </c>
      <c r="BH47" s="983"/>
      <c r="BI47" s="983"/>
      <c r="BJ47" s="983"/>
      <c r="BK47" s="983"/>
      <c r="BL47" s="983"/>
      <c r="BM47" s="983"/>
      <c r="BN47" s="620"/>
      <c r="BO47" s="983">
        <v>427075</v>
      </c>
      <c r="BP47" s="983"/>
      <c r="BQ47" s="983"/>
      <c r="BR47" s="983"/>
      <c r="BS47" s="983"/>
      <c r="BT47" s="983"/>
      <c r="BU47" s="983"/>
    </row>
    <row r="48" spans="1:73" s="471" customFormat="1" ht="19.5" customHeight="1">
      <c r="A48" s="493"/>
      <c r="B48" s="257" t="s">
        <v>647</v>
      </c>
      <c r="C48" s="983">
        <v>2412775</v>
      </c>
      <c r="D48" s="983"/>
      <c r="E48" s="983"/>
      <c r="F48" s="983"/>
      <c r="G48" s="983"/>
      <c r="H48" s="983"/>
      <c r="I48" s="983"/>
      <c r="J48" s="620"/>
      <c r="K48" s="983">
        <v>225659</v>
      </c>
      <c r="L48" s="983"/>
      <c r="M48" s="983"/>
      <c r="N48" s="983"/>
      <c r="O48" s="983"/>
      <c r="P48" s="983"/>
      <c r="Q48" s="983"/>
      <c r="R48" s="620"/>
      <c r="S48" s="983">
        <v>1702169</v>
      </c>
      <c r="T48" s="983"/>
      <c r="U48" s="983"/>
      <c r="V48" s="983"/>
      <c r="W48" s="983"/>
      <c r="X48" s="983"/>
      <c r="Y48" s="983"/>
      <c r="Z48" s="620"/>
      <c r="AA48" s="983">
        <v>5080</v>
      </c>
      <c r="AB48" s="983"/>
      <c r="AC48" s="983"/>
      <c r="AD48" s="983"/>
      <c r="AE48" s="983"/>
      <c r="AF48" s="983"/>
      <c r="AG48" s="983"/>
      <c r="AH48" s="620"/>
      <c r="AI48" s="983">
        <v>401476</v>
      </c>
      <c r="AJ48" s="983"/>
      <c r="AK48" s="983"/>
      <c r="AL48" s="983"/>
      <c r="AM48" s="983"/>
      <c r="AN48" s="983"/>
      <c r="AO48" s="983"/>
      <c r="AP48" s="620"/>
      <c r="AQ48" s="983">
        <v>20938</v>
      </c>
      <c r="AR48" s="983"/>
      <c r="AS48" s="983"/>
      <c r="AT48" s="983"/>
      <c r="AU48" s="983"/>
      <c r="AV48" s="983"/>
      <c r="AW48" s="983"/>
      <c r="AX48" s="620"/>
      <c r="AY48" s="983">
        <v>5713</v>
      </c>
      <c r="AZ48" s="983"/>
      <c r="BA48" s="983"/>
      <c r="BB48" s="983"/>
      <c r="BC48" s="983"/>
      <c r="BD48" s="983"/>
      <c r="BE48" s="983"/>
      <c r="BF48" s="620"/>
      <c r="BG48" s="983">
        <v>51740</v>
      </c>
      <c r="BH48" s="983"/>
      <c r="BI48" s="983"/>
      <c r="BJ48" s="983"/>
      <c r="BK48" s="983"/>
      <c r="BL48" s="983"/>
      <c r="BM48" s="983"/>
      <c r="BN48" s="620"/>
      <c r="BO48" s="984">
        <v>0</v>
      </c>
      <c r="BP48" s="984"/>
      <c r="BQ48" s="984"/>
      <c r="BR48" s="984"/>
      <c r="BS48" s="984"/>
      <c r="BT48" s="984"/>
      <c r="BU48" s="984"/>
    </row>
    <row r="49" spans="1:73" s="471" customFormat="1" ht="19.5" customHeight="1">
      <c r="A49" s="493"/>
      <c r="B49" s="257" t="s">
        <v>648</v>
      </c>
      <c r="C49" s="983">
        <v>3552959</v>
      </c>
      <c r="D49" s="983"/>
      <c r="E49" s="983"/>
      <c r="F49" s="983"/>
      <c r="G49" s="983"/>
      <c r="H49" s="983"/>
      <c r="I49" s="983"/>
      <c r="J49" s="620"/>
      <c r="K49" s="983">
        <v>317763</v>
      </c>
      <c r="L49" s="983"/>
      <c r="M49" s="983"/>
      <c r="N49" s="983"/>
      <c r="O49" s="983"/>
      <c r="P49" s="983"/>
      <c r="Q49" s="983"/>
      <c r="R49" s="620"/>
      <c r="S49" s="983">
        <v>1921077</v>
      </c>
      <c r="T49" s="983"/>
      <c r="U49" s="983"/>
      <c r="V49" s="983"/>
      <c r="W49" s="983"/>
      <c r="X49" s="983"/>
      <c r="Y49" s="983"/>
      <c r="Z49" s="620"/>
      <c r="AA49" s="983">
        <v>3890</v>
      </c>
      <c r="AB49" s="983"/>
      <c r="AC49" s="983"/>
      <c r="AD49" s="983"/>
      <c r="AE49" s="983"/>
      <c r="AF49" s="983"/>
      <c r="AG49" s="983"/>
      <c r="AH49" s="620"/>
      <c r="AI49" s="983">
        <v>443988</v>
      </c>
      <c r="AJ49" s="983"/>
      <c r="AK49" s="983"/>
      <c r="AL49" s="983"/>
      <c r="AM49" s="983"/>
      <c r="AN49" s="983"/>
      <c r="AO49" s="983"/>
      <c r="AP49" s="620"/>
      <c r="AQ49" s="983">
        <v>9427</v>
      </c>
      <c r="AR49" s="983"/>
      <c r="AS49" s="983"/>
      <c r="AT49" s="983"/>
      <c r="AU49" s="983"/>
      <c r="AV49" s="983"/>
      <c r="AW49" s="983"/>
      <c r="AX49" s="620"/>
      <c r="AY49" s="983">
        <v>2406</v>
      </c>
      <c r="AZ49" s="983"/>
      <c r="BA49" s="983"/>
      <c r="BB49" s="983"/>
      <c r="BC49" s="983"/>
      <c r="BD49" s="983"/>
      <c r="BE49" s="983"/>
      <c r="BF49" s="620"/>
      <c r="BG49" s="983">
        <v>45955</v>
      </c>
      <c r="BH49" s="983"/>
      <c r="BI49" s="983"/>
      <c r="BJ49" s="983"/>
      <c r="BK49" s="983"/>
      <c r="BL49" s="983"/>
      <c r="BM49" s="983"/>
      <c r="BN49" s="620"/>
      <c r="BO49" s="983">
        <v>808453</v>
      </c>
      <c r="BP49" s="983"/>
      <c r="BQ49" s="983"/>
      <c r="BR49" s="983"/>
      <c r="BS49" s="983"/>
      <c r="BT49" s="983"/>
      <c r="BU49" s="983"/>
    </row>
    <row r="50" spans="1:73" s="471" customFormat="1" ht="19.5" customHeight="1">
      <c r="A50" s="493"/>
      <c r="B50" s="257" t="s">
        <v>649</v>
      </c>
      <c r="C50" s="983">
        <v>3459842</v>
      </c>
      <c r="D50" s="983"/>
      <c r="E50" s="983"/>
      <c r="F50" s="983"/>
      <c r="G50" s="983"/>
      <c r="H50" s="983"/>
      <c r="I50" s="983"/>
      <c r="J50" s="620"/>
      <c r="K50" s="983">
        <v>245441</v>
      </c>
      <c r="L50" s="983"/>
      <c r="M50" s="983"/>
      <c r="N50" s="983"/>
      <c r="O50" s="983"/>
      <c r="P50" s="983"/>
      <c r="Q50" s="983"/>
      <c r="R50" s="620"/>
      <c r="S50" s="983">
        <v>1723652</v>
      </c>
      <c r="T50" s="983"/>
      <c r="U50" s="983"/>
      <c r="V50" s="983"/>
      <c r="W50" s="983"/>
      <c r="X50" s="983"/>
      <c r="Y50" s="983"/>
      <c r="Z50" s="620"/>
      <c r="AA50" s="983">
        <v>4101</v>
      </c>
      <c r="AB50" s="983"/>
      <c r="AC50" s="983"/>
      <c r="AD50" s="983"/>
      <c r="AE50" s="983"/>
      <c r="AF50" s="983"/>
      <c r="AG50" s="983"/>
      <c r="AH50" s="620"/>
      <c r="AI50" s="983">
        <v>419859</v>
      </c>
      <c r="AJ50" s="983"/>
      <c r="AK50" s="983"/>
      <c r="AL50" s="983"/>
      <c r="AM50" s="983"/>
      <c r="AN50" s="983"/>
      <c r="AO50" s="983"/>
      <c r="AP50" s="620"/>
      <c r="AQ50" s="983">
        <v>12800</v>
      </c>
      <c r="AR50" s="983"/>
      <c r="AS50" s="983"/>
      <c r="AT50" s="983"/>
      <c r="AU50" s="983"/>
      <c r="AV50" s="983"/>
      <c r="AW50" s="983"/>
      <c r="AX50" s="620"/>
      <c r="AY50" s="983">
        <v>3545</v>
      </c>
      <c r="AZ50" s="983"/>
      <c r="BA50" s="983"/>
      <c r="BB50" s="983"/>
      <c r="BC50" s="983"/>
      <c r="BD50" s="983"/>
      <c r="BE50" s="983"/>
      <c r="BF50" s="620"/>
      <c r="BG50" s="983">
        <v>37858</v>
      </c>
      <c r="BH50" s="983"/>
      <c r="BI50" s="983"/>
      <c r="BJ50" s="983"/>
      <c r="BK50" s="983"/>
      <c r="BL50" s="983"/>
      <c r="BM50" s="983"/>
      <c r="BN50" s="620"/>
      <c r="BO50" s="983">
        <v>1012586</v>
      </c>
      <c r="BP50" s="983"/>
      <c r="BQ50" s="983"/>
      <c r="BR50" s="983"/>
      <c r="BS50" s="983"/>
      <c r="BT50" s="983"/>
      <c r="BU50" s="983"/>
    </row>
    <row r="51" spans="1:73" s="471" customFormat="1" ht="19.5" customHeight="1">
      <c r="A51" s="493"/>
      <c r="B51" s="257" t="s">
        <v>650</v>
      </c>
      <c r="C51" s="983">
        <v>3639677</v>
      </c>
      <c r="D51" s="983"/>
      <c r="E51" s="983"/>
      <c r="F51" s="983"/>
      <c r="G51" s="983"/>
      <c r="H51" s="983"/>
      <c r="I51" s="983"/>
      <c r="J51" s="620"/>
      <c r="K51" s="983">
        <v>320239</v>
      </c>
      <c r="L51" s="983"/>
      <c r="M51" s="983"/>
      <c r="N51" s="983"/>
      <c r="O51" s="983"/>
      <c r="P51" s="983"/>
      <c r="Q51" s="983"/>
      <c r="R51" s="620"/>
      <c r="S51" s="983">
        <v>1893774</v>
      </c>
      <c r="T51" s="983"/>
      <c r="U51" s="983"/>
      <c r="V51" s="983"/>
      <c r="W51" s="983"/>
      <c r="X51" s="983"/>
      <c r="Y51" s="983"/>
      <c r="Z51" s="620"/>
      <c r="AA51" s="983">
        <v>71294</v>
      </c>
      <c r="AB51" s="983"/>
      <c r="AC51" s="983"/>
      <c r="AD51" s="983"/>
      <c r="AE51" s="983"/>
      <c r="AF51" s="983"/>
      <c r="AG51" s="983"/>
      <c r="AH51" s="620"/>
      <c r="AI51" s="983">
        <v>429546</v>
      </c>
      <c r="AJ51" s="983"/>
      <c r="AK51" s="983"/>
      <c r="AL51" s="983"/>
      <c r="AM51" s="983"/>
      <c r="AN51" s="983"/>
      <c r="AO51" s="983"/>
      <c r="AP51" s="620"/>
      <c r="AQ51" s="983">
        <v>16335</v>
      </c>
      <c r="AR51" s="983"/>
      <c r="AS51" s="983"/>
      <c r="AT51" s="983"/>
      <c r="AU51" s="983"/>
      <c r="AV51" s="983"/>
      <c r="AW51" s="983"/>
      <c r="AX51" s="620"/>
      <c r="AY51" s="983">
        <v>1032</v>
      </c>
      <c r="AZ51" s="983"/>
      <c r="BA51" s="983"/>
      <c r="BB51" s="983"/>
      <c r="BC51" s="983"/>
      <c r="BD51" s="983"/>
      <c r="BE51" s="983"/>
      <c r="BF51" s="620"/>
      <c r="BG51" s="983">
        <v>30840</v>
      </c>
      <c r="BH51" s="983"/>
      <c r="BI51" s="983"/>
      <c r="BJ51" s="983"/>
      <c r="BK51" s="983"/>
      <c r="BL51" s="983"/>
      <c r="BM51" s="983"/>
      <c r="BN51" s="620"/>
      <c r="BO51" s="983">
        <v>876617</v>
      </c>
      <c r="BP51" s="983"/>
      <c r="BQ51" s="983"/>
      <c r="BR51" s="983"/>
      <c r="BS51" s="983"/>
      <c r="BT51" s="983"/>
      <c r="BU51" s="983"/>
    </row>
    <row r="52" spans="1:73" s="471" customFormat="1" ht="19.5" customHeight="1">
      <c r="A52" s="493"/>
      <c r="B52" s="257" t="s">
        <v>651</v>
      </c>
      <c r="C52" s="983">
        <v>3431925</v>
      </c>
      <c r="D52" s="983"/>
      <c r="E52" s="983"/>
      <c r="F52" s="983"/>
      <c r="G52" s="983"/>
      <c r="H52" s="983"/>
      <c r="I52" s="983"/>
      <c r="J52" s="620"/>
      <c r="K52" s="983">
        <v>313161</v>
      </c>
      <c r="L52" s="983"/>
      <c r="M52" s="983"/>
      <c r="N52" s="983"/>
      <c r="O52" s="983"/>
      <c r="P52" s="983"/>
      <c r="Q52" s="983"/>
      <c r="R52" s="620"/>
      <c r="S52" s="983">
        <v>2054574</v>
      </c>
      <c r="T52" s="983"/>
      <c r="U52" s="983"/>
      <c r="V52" s="983"/>
      <c r="W52" s="983"/>
      <c r="X52" s="983"/>
      <c r="Y52" s="983"/>
      <c r="Z52" s="620"/>
      <c r="AA52" s="983">
        <v>3694</v>
      </c>
      <c r="AB52" s="983"/>
      <c r="AC52" s="983"/>
      <c r="AD52" s="983"/>
      <c r="AE52" s="983"/>
      <c r="AF52" s="983"/>
      <c r="AG52" s="983"/>
      <c r="AH52" s="620"/>
      <c r="AI52" s="983">
        <v>274456</v>
      </c>
      <c r="AJ52" s="983"/>
      <c r="AK52" s="983"/>
      <c r="AL52" s="983"/>
      <c r="AM52" s="983"/>
      <c r="AN52" s="983"/>
      <c r="AO52" s="983"/>
      <c r="AP52" s="620"/>
      <c r="AQ52" s="983">
        <v>15038</v>
      </c>
      <c r="AR52" s="983"/>
      <c r="AS52" s="983"/>
      <c r="AT52" s="983"/>
      <c r="AU52" s="983"/>
      <c r="AV52" s="983"/>
      <c r="AW52" s="983"/>
      <c r="AX52" s="620"/>
      <c r="AY52" s="983">
        <v>4731</v>
      </c>
      <c r="AZ52" s="983"/>
      <c r="BA52" s="983"/>
      <c r="BB52" s="983"/>
      <c r="BC52" s="983"/>
      <c r="BD52" s="983"/>
      <c r="BE52" s="983"/>
      <c r="BF52" s="620"/>
      <c r="BG52" s="983">
        <v>46873</v>
      </c>
      <c r="BH52" s="983"/>
      <c r="BI52" s="983"/>
      <c r="BJ52" s="983"/>
      <c r="BK52" s="983"/>
      <c r="BL52" s="983"/>
      <c r="BM52" s="983"/>
      <c r="BN52" s="620"/>
      <c r="BO52" s="983">
        <v>719398</v>
      </c>
      <c r="BP52" s="983"/>
      <c r="BQ52" s="983"/>
      <c r="BR52" s="983"/>
      <c r="BS52" s="983"/>
      <c r="BT52" s="983"/>
      <c r="BU52" s="983"/>
    </row>
    <row r="53" spans="1:73" s="471" customFormat="1" ht="19.5" customHeight="1">
      <c r="A53" s="256"/>
      <c r="B53" s="495"/>
      <c r="C53" s="983"/>
      <c r="D53" s="983"/>
      <c r="E53" s="983"/>
      <c r="F53" s="983"/>
      <c r="G53" s="983"/>
      <c r="H53" s="983"/>
      <c r="I53" s="983"/>
      <c r="J53" s="620"/>
      <c r="K53" s="983"/>
      <c r="L53" s="983"/>
      <c r="M53" s="983"/>
      <c r="N53" s="983"/>
      <c r="O53" s="983"/>
      <c r="P53" s="983"/>
      <c r="Q53" s="983"/>
      <c r="R53" s="620"/>
      <c r="S53" s="983"/>
      <c r="T53" s="983"/>
      <c r="U53" s="983"/>
      <c r="V53" s="983"/>
      <c r="W53" s="983"/>
      <c r="X53" s="983"/>
      <c r="Y53" s="983"/>
      <c r="Z53" s="620"/>
      <c r="AA53" s="983"/>
      <c r="AB53" s="983"/>
      <c r="AC53" s="983"/>
      <c r="AD53" s="983"/>
      <c r="AE53" s="983"/>
      <c r="AF53" s="983"/>
      <c r="AG53" s="983"/>
      <c r="AH53" s="620"/>
      <c r="AI53" s="983"/>
      <c r="AJ53" s="983"/>
      <c r="AK53" s="983"/>
      <c r="AL53" s="983"/>
      <c r="AM53" s="983"/>
      <c r="AN53" s="983"/>
      <c r="AO53" s="983"/>
      <c r="AP53" s="620"/>
      <c r="AQ53" s="983"/>
      <c r="AR53" s="983"/>
      <c r="AS53" s="983"/>
      <c r="AT53" s="983"/>
      <c r="AU53" s="983"/>
      <c r="AV53" s="983"/>
      <c r="AW53" s="983"/>
      <c r="AX53" s="620"/>
      <c r="AY53" s="983"/>
      <c r="AZ53" s="983"/>
      <c r="BA53" s="983"/>
      <c r="BB53" s="983"/>
      <c r="BC53" s="983"/>
      <c r="BD53" s="983"/>
      <c r="BE53" s="983"/>
      <c r="BF53" s="620"/>
      <c r="BG53" s="983"/>
      <c r="BH53" s="983"/>
      <c r="BI53" s="983"/>
      <c r="BJ53" s="983"/>
      <c r="BK53" s="983"/>
      <c r="BL53" s="983"/>
      <c r="BM53" s="983"/>
      <c r="BN53" s="620"/>
      <c r="BO53" s="984"/>
      <c r="BP53" s="984"/>
      <c r="BQ53" s="984"/>
      <c r="BR53" s="984"/>
      <c r="BS53" s="984"/>
      <c r="BT53" s="984"/>
      <c r="BU53" s="984"/>
    </row>
    <row r="54" spans="1:73" s="471" customFormat="1" ht="19.5" customHeight="1">
      <c r="A54" s="493">
        <v>2001</v>
      </c>
      <c r="B54" s="496" t="s">
        <v>640</v>
      </c>
      <c r="C54" s="983">
        <v>2168397</v>
      </c>
      <c r="D54" s="983"/>
      <c r="E54" s="983"/>
      <c r="F54" s="983"/>
      <c r="G54" s="983"/>
      <c r="H54" s="983"/>
      <c r="I54" s="983"/>
      <c r="J54" s="620"/>
      <c r="K54" s="983">
        <v>193584</v>
      </c>
      <c r="L54" s="983"/>
      <c r="M54" s="983"/>
      <c r="N54" s="983"/>
      <c r="O54" s="983"/>
      <c r="P54" s="983"/>
      <c r="Q54" s="983"/>
      <c r="R54" s="620"/>
      <c r="S54" s="983">
        <v>1296817</v>
      </c>
      <c r="T54" s="983"/>
      <c r="U54" s="983"/>
      <c r="V54" s="983"/>
      <c r="W54" s="983"/>
      <c r="X54" s="983"/>
      <c r="Y54" s="983"/>
      <c r="Z54" s="620"/>
      <c r="AA54" s="983">
        <v>1388</v>
      </c>
      <c r="AB54" s="983"/>
      <c r="AC54" s="983"/>
      <c r="AD54" s="983"/>
      <c r="AE54" s="983"/>
      <c r="AF54" s="983"/>
      <c r="AG54" s="983"/>
      <c r="AH54" s="620"/>
      <c r="AI54" s="983">
        <v>211722</v>
      </c>
      <c r="AJ54" s="983"/>
      <c r="AK54" s="983"/>
      <c r="AL54" s="983"/>
      <c r="AM54" s="983"/>
      <c r="AN54" s="983"/>
      <c r="AO54" s="983"/>
      <c r="AP54" s="620"/>
      <c r="AQ54" s="983">
        <v>6305</v>
      </c>
      <c r="AR54" s="983"/>
      <c r="AS54" s="983"/>
      <c r="AT54" s="983"/>
      <c r="AU54" s="983"/>
      <c r="AV54" s="983"/>
      <c r="AW54" s="983"/>
      <c r="AX54" s="620"/>
      <c r="AY54" s="985">
        <v>212</v>
      </c>
      <c r="AZ54" s="985"/>
      <c r="BA54" s="985"/>
      <c r="BB54" s="985"/>
      <c r="BC54" s="985"/>
      <c r="BD54" s="985"/>
      <c r="BE54" s="985"/>
      <c r="BF54" s="620"/>
      <c r="BG54" s="983">
        <v>27999</v>
      </c>
      <c r="BH54" s="983"/>
      <c r="BI54" s="983"/>
      <c r="BJ54" s="983"/>
      <c r="BK54" s="983"/>
      <c r="BL54" s="983"/>
      <c r="BM54" s="983"/>
      <c r="BN54" s="620"/>
      <c r="BO54" s="983">
        <v>430370</v>
      </c>
      <c r="BP54" s="983"/>
      <c r="BQ54" s="983"/>
      <c r="BR54" s="983"/>
      <c r="BS54" s="983"/>
      <c r="BT54" s="983"/>
      <c r="BU54" s="983"/>
    </row>
    <row r="55" spans="1:73" s="471" customFormat="1" ht="19.5" customHeight="1">
      <c r="A55" s="493"/>
      <c r="B55" s="257" t="s">
        <v>641</v>
      </c>
      <c r="C55" s="983">
        <v>1874316</v>
      </c>
      <c r="D55" s="983"/>
      <c r="E55" s="983"/>
      <c r="F55" s="983"/>
      <c r="G55" s="983"/>
      <c r="H55" s="983"/>
      <c r="I55" s="983"/>
      <c r="J55" s="620"/>
      <c r="K55" s="983">
        <v>244610</v>
      </c>
      <c r="L55" s="983"/>
      <c r="M55" s="983"/>
      <c r="N55" s="983"/>
      <c r="O55" s="983"/>
      <c r="P55" s="983"/>
      <c r="Q55" s="983"/>
      <c r="R55" s="620"/>
      <c r="S55" s="983">
        <v>1301641</v>
      </c>
      <c r="T55" s="983"/>
      <c r="U55" s="983"/>
      <c r="V55" s="983"/>
      <c r="W55" s="983"/>
      <c r="X55" s="983"/>
      <c r="Y55" s="983"/>
      <c r="Z55" s="620"/>
      <c r="AA55" s="983">
        <v>1309</v>
      </c>
      <c r="AB55" s="983"/>
      <c r="AC55" s="983"/>
      <c r="AD55" s="983"/>
      <c r="AE55" s="983"/>
      <c r="AF55" s="983"/>
      <c r="AG55" s="983"/>
      <c r="AH55" s="620"/>
      <c r="AI55" s="983">
        <f>150153+70467</f>
        <v>220620</v>
      </c>
      <c r="AJ55" s="983"/>
      <c r="AK55" s="983"/>
      <c r="AL55" s="983"/>
      <c r="AM55" s="983"/>
      <c r="AN55" s="983"/>
      <c r="AO55" s="983"/>
      <c r="AP55" s="620"/>
      <c r="AQ55" s="983">
        <v>12489</v>
      </c>
      <c r="AR55" s="983"/>
      <c r="AS55" s="983"/>
      <c r="AT55" s="983"/>
      <c r="AU55" s="983"/>
      <c r="AV55" s="983"/>
      <c r="AW55" s="983"/>
      <c r="AX55" s="620"/>
      <c r="AY55" s="985">
        <v>1878</v>
      </c>
      <c r="AZ55" s="985"/>
      <c r="BA55" s="985"/>
      <c r="BB55" s="985"/>
      <c r="BC55" s="985"/>
      <c r="BD55" s="985"/>
      <c r="BE55" s="985"/>
      <c r="BF55" s="620"/>
      <c r="BG55" s="983">
        <v>38923</v>
      </c>
      <c r="BH55" s="983"/>
      <c r="BI55" s="983"/>
      <c r="BJ55" s="983"/>
      <c r="BK55" s="983"/>
      <c r="BL55" s="983"/>
      <c r="BM55" s="983"/>
      <c r="BN55" s="620"/>
      <c r="BO55" s="983">
        <f>C55-SUM(K55:BM55)</f>
        <v>52846</v>
      </c>
      <c r="BP55" s="983"/>
      <c r="BQ55" s="983"/>
      <c r="BR55" s="983"/>
      <c r="BS55" s="983"/>
      <c r="BT55" s="983"/>
      <c r="BU55" s="983"/>
    </row>
    <row r="56" spans="1:73" s="471" customFormat="1" ht="19.5" customHeight="1">
      <c r="A56" s="493"/>
      <c r="B56" s="257" t="s">
        <v>642</v>
      </c>
      <c r="C56" s="983">
        <v>3123633</v>
      </c>
      <c r="D56" s="983"/>
      <c r="E56" s="983"/>
      <c r="F56" s="983"/>
      <c r="G56" s="983"/>
      <c r="H56" s="983"/>
      <c r="I56" s="983"/>
      <c r="J56" s="620"/>
      <c r="K56" s="983">
        <v>318872</v>
      </c>
      <c r="L56" s="983"/>
      <c r="M56" s="983"/>
      <c r="N56" s="983"/>
      <c r="O56" s="983"/>
      <c r="P56" s="983"/>
      <c r="Q56" s="983"/>
      <c r="R56" s="620"/>
      <c r="S56" s="983">
        <v>2334347</v>
      </c>
      <c r="T56" s="983"/>
      <c r="U56" s="983"/>
      <c r="V56" s="983"/>
      <c r="W56" s="983"/>
      <c r="X56" s="983"/>
      <c r="Y56" s="983"/>
      <c r="Z56" s="620"/>
      <c r="AA56" s="984">
        <v>0</v>
      </c>
      <c r="AB56" s="984"/>
      <c r="AC56" s="984"/>
      <c r="AD56" s="984"/>
      <c r="AE56" s="984"/>
      <c r="AF56" s="984"/>
      <c r="AG56" s="984"/>
      <c r="AH56" s="620"/>
      <c r="AI56" s="983">
        <f>232745+73026</f>
        <v>305771</v>
      </c>
      <c r="AJ56" s="983"/>
      <c r="AK56" s="983"/>
      <c r="AL56" s="983"/>
      <c r="AM56" s="983"/>
      <c r="AN56" s="983"/>
      <c r="AO56" s="983"/>
      <c r="AP56" s="620"/>
      <c r="AQ56" s="983">
        <v>9510</v>
      </c>
      <c r="AR56" s="983"/>
      <c r="AS56" s="983"/>
      <c r="AT56" s="983"/>
      <c r="AU56" s="983"/>
      <c r="AV56" s="983"/>
      <c r="AW56" s="983"/>
      <c r="AX56" s="620"/>
      <c r="AY56" s="983">
        <v>970</v>
      </c>
      <c r="AZ56" s="983"/>
      <c r="BA56" s="983"/>
      <c r="BB56" s="983"/>
      <c r="BC56" s="983"/>
      <c r="BD56" s="983"/>
      <c r="BE56" s="983"/>
      <c r="BF56" s="620"/>
      <c r="BG56" s="983">
        <v>49916</v>
      </c>
      <c r="BH56" s="983"/>
      <c r="BI56" s="983"/>
      <c r="BJ56" s="983"/>
      <c r="BK56" s="983"/>
      <c r="BL56" s="983"/>
      <c r="BM56" s="983"/>
      <c r="BN56" s="620"/>
      <c r="BO56" s="983">
        <f>C56-SUM(K56:BM56)</f>
        <v>104247</v>
      </c>
      <c r="BP56" s="983"/>
      <c r="BQ56" s="983"/>
      <c r="BR56" s="983"/>
      <c r="BS56" s="983"/>
      <c r="BT56" s="983"/>
      <c r="BU56" s="983"/>
    </row>
    <row r="57" spans="1:73" s="471" customFormat="1" ht="19.5" customHeight="1">
      <c r="A57" s="493"/>
      <c r="B57" s="257" t="s">
        <v>643</v>
      </c>
      <c r="C57" s="983">
        <f>SUM(K57:BU57)</f>
        <v>3085466</v>
      </c>
      <c r="D57" s="983"/>
      <c r="E57" s="983"/>
      <c r="F57" s="983"/>
      <c r="G57" s="983"/>
      <c r="H57" s="983"/>
      <c r="I57" s="983"/>
      <c r="J57" s="620"/>
      <c r="K57" s="983">
        <v>422515</v>
      </c>
      <c r="L57" s="983"/>
      <c r="M57" s="983"/>
      <c r="N57" s="983"/>
      <c r="O57" s="983"/>
      <c r="P57" s="983"/>
      <c r="Q57" s="983"/>
      <c r="R57" s="620"/>
      <c r="S57" s="983">
        <v>2039088</v>
      </c>
      <c r="T57" s="983"/>
      <c r="U57" s="983"/>
      <c r="V57" s="983"/>
      <c r="W57" s="983"/>
      <c r="X57" s="983"/>
      <c r="Y57" s="983"/>
      <c r="Z57" s="620"/>
      <c r="AA57" s="984">
        <v>0</v>
      </c>
      <c r="AB57" s="984"/>
      <c r="AC57" s="984"/>
      <c r="AD57" s="984"/>
      <c r="AE57" s="984"/>
      <c r="AF57" s="984"/>
      <c r="AG57" s="984"/>
      <c r="AH57" s="620"/>
      <c r="AI57" s="983">
        <v>168468</v>
      </c>
      <c r="AJ57" s="983"/>
      <c r="AK57" s="983"/>
      <c r="AL57" s="983"/>
      <c r="AM57" s="983"/>
      <c r="AN57" s="983"/>
      <c r="AO57" s="983"/>
      <c r="AP57" s="620"/>
      <c r="AQ57" s="983">
        <v>8480</v>
      </c>
      <c r="AR57" s="983"/>
      <c r="AS57" s="983"/>
      <c r="AT57" s="983"/>
      <c r="AU57" s="983"/>
      <c r="AV57" s="983"/>
      <c r="AW57" s="983"/>
      <c r="AX57" s="620"/>
      <c r="AY57" s="985">
        <v>818</v>
      </c>
      <c r="AZ57" s="985"/>
      <c r="BA57" s="985"/>
      <c r="BB57" s="985"/>
      <c r="BC57" s="985"/>
      <c r="BD57" s="985"/>
      <c r="BE57" s="985"/>
      <c r="BF57" s="620"/>
      <c r="BG57" s="983">
        <v>32558</v>
      </c>
      <c r="BH57" s="983"/>
      <c r="BI57" s="983"/>
      <c r="BJ57" s="983"/>
      <c r="BK57" s="983"/>
      <c r="BL57" s="983"/>
      <c r="BM57" s="983"/>
      <c r="BN57" s="620"/>
      <c r="BO57" s="983">
        <v>413539</v>
      </c>
      <c r="BP57" s="983"/>
      <c r="BQ57" s="983"/>
      <c r="BR57" s="983"/>
      <c r="BS57" s="983"/>
      <c r="BT57" s="983"/>
      <c r="BU57" s="983"/>
    </row>
    <row r="58" spans="1:73" s="471" customFormat="1" ht="19.5" customHeight="1">
      <c r="A58" s="493"/>
      <c r="B58" s="257" t="s">
        <v>644</v>
      </c>
      <c r="C58" s="983">
        <f>SUM(K58:BU58)</f>
        <v>2825463</v>
      </c>
      <c r="D58" s="983"/>
      <c r="E58" s="983"/>
      <c r="F58" s="983"/>
      <c r="G58" s="983"/>
      <c r="H58" s="983"/>
      <c r="I58" s="983"/>
      <c r="J58" s="620"/>
      <c r="K58" s="983">
        <v>338150</v>
      </c>
      <c r="L58" s="983"/>
      <c r="M58" s="983"/>
      <c r="N58" s="983"/>
      <c r="O58" s="983"/>
      <c r="P58" s="983"/>
      <c r="Q58" s="983"/>
      <c r="R58" s="620"/>
      <c r="S58" s="983">
        <v>2100314</v>
      </c>
      <c r="T58" s="983"/>
      <c r="U58" s="983"/>
      <c r="V58" s="983"/>
      <c r="W58" s="983"/>
      <c r="X58" s="983"/>
      <c r="Y58" s="983"/>
      <c r="Z58" s="620"/>
      <c r="AA58" s="984">
        <v>0</v>
      </c>
      <c r="AB58" s="984"/>
      <c r="AC58" s="984"/>
      <c r="AD58" s="984"/>
      <c r="AE58" s="984"/>
      <c r="AF58" s="984"/>
      <c r="AG58" s="984"/>
      <c r="AH58" s="620"/>
      <c r="AI58" s="983">
        <v>140770</v>
      </c>
      <c r="AJ58" s="983"/>
      <c r="AK58" s="983"/>
      <c r="AL58" s="983"/>
      <c r="AM58" s="983"/>
      <c r="AN58" s="983"/>
      <c r="AO58" s="983"/>
      <c r="AP58" s="620"/>
      <c r="AQ58" s="983">
        <v>14150</v>
      </c>
      <c r="AR58" s="983"/>
      <c r="AS58" s="983"/>
      <c r="AT58" s="983"/>
      <c r="AU58" s="983"/>
      <c r="AV58" s="983"/>
      <c r="AW58" s="983"/>
      <c r="AX58" s="620"/>
      <c r="AY58" s="983">
        <v>1724</v>
      </c>
      <c r="AZ58" s="983"/>
      <c r="BA58" s="983"/>
      <c r="BB58" s="983"/>
      <c r="BC58" s="983"/>
      <c r="BD58" s="983"/>
      <c r="BE58" s="983"/>
      <c r="BF58" s="620"/>
      <c r="BG58" s="983">
        <v>23655</v>
      </c>
      <c r="BH58" s="983"/>
      <c r="BI58" s="983"/>
      <c r="BJ58" s="983"/>
      <c r="BK58" s="983"/>
      <c r="BL58" s="983"/>
      <c r="BM58" s="983"/>
      <c r="BN58" s="620"/>
      <c r="BO58" s="983">
        <v>206700</v>
      </c>
      <c r="BP58" s="983"/>
      <c r="BQ58" s="983"/>
      <c r="BR58" s="983"/>
      <c r="BS58" s="983"/>
      <c r="BT58" s="983"/>
      <c r="BU58" s="983"/>
    </row>
    <row r="59" spans="1:74" s="494" customFormat="1" ht="19.5" customHeight="1">
      <c r="A59" s="471"/>
      <c r="B59" s="257" t="s">
        <v>729</v>
      </c>
      <c r="C59" s="983">
        <f>SUM(C54:I58)</f>
        <v>13077275</v>
      </c>
      <c r="D59" s="983"/>
      <c r="E59" s="983"/>
      <c r="F59" s="983"/>
      <c r="G59" s="983"/>
      <c r="H59" s="983"/>
      <c r="I59" s="983"/>
      <c r="J59" s="620"/>
      <c r="K59" s="983">
        <f>SUM(K54:Q58)</f>
        <v>1517731</v>
      </c>
      <c r="L59" s="983"/>
      <c r="M59" s="983"/>
      <c r="N59" s="983"/>
      <c r="O59" s="983"/>
      <c r="P59" s="983"/>
      <c r="Q59" s="983"/>
      <c r="R59" s="620"/>
      <c r="S59" s="983">
        <f>SUM(S54:Y58)</f>
        <v>9072207</v>
      </c>
      <c r="T59" s="983"/>
      <c r="U59" s="983"/>
      <c r="V59" s="983"/>
      <c r="W59" s="983"/>
      <c r="X59" s="983"/>
      <c r="Y59" s="983"/>
      <c r="Z59" s="620"/>
      <c r="AA59" s="983">
        <f>SUM(AA54:AG58)</f>
        <v>2697</v>
      </c>
      <c r="AB59" s="983"/>
      <c r="AC59" s="983"/>
      <c r="AD59" s="983"/>
      <c r="AE59" s="983"/>
      <c r="AF59" s="983"/>
      <c r="AG59" s="983"/>
      <c r="AH59" s="620"/>
      <c r="AI59" s="983">
        <f>SUM(AI54:AO58)</f>
        <v>1047351</v>
      </c>
      <c r="AJ59" s="983"/>
      <c r="AK59" s="983"/>
      <c r="AL59" s="983"/>
      <c r="AM59" s="983"/>
      <c r="AN59" s="983"/>
      <c r="AO59" s="983"/>
      <c r="AP59" s="620"/>
      <c r="AQ59" s="983">
        <f>SUM(AQ54:AW58)</f>
        <v>50934</v>
      </c>
      <c r="AR59" s="983"/>
      <c r="AS59" s="983"/>
      <c r="AT59" s="983"/>
      <c r="AU59" s="983"/>
      <c r="AV59" s="983"/>
      <c r="AW59" s="983"/>
      <c r="AX59" s="620"/>
      <c r="AY59" s="983">
        <f>SUM(AY54:BE58)</f>
        <v>5602</v>
      </c>
      <c r="AZ59" s="983"/>
      <c r="BA59" s="983"/>
      <c r="BB59" s="983"/>
      <c r="BC59" s="983"/>
      <c r="BD59" s="983"/>
      <c r="BE59" s="983"/>
      <c r="BF59" s="620"/>
      <c r="BG59" s="983">
        <f>SUM(BG54:BM58)</f>
        <v>173051</v>
      </c>
      <c r="BH59" s="983"/>
      <c r="BI59" s="983"/>
      <c r="BJ59" s="983"/>
      <c r="BK59" s="983"/>
      <c r="BL59" s="983"/>
      <c r="BM59" s="983"/>
      <c r="BN59" s="620"/>
      <c r="BO59" s="983">
        <f>SUM(BO54:BU58)</f>
        <v>1207702</v>
      </c>
      <c r="BP59" s="983"/>
      <c r="BQ59" s="983"/>
      <c r="BR59" s="983"/>
      <c r="BS59" s="983"/>
      <c r="BT59" s="983"/>
      <c r="BU59" s="983"/>
      <c r="BV59" s="423"/>
    </row>
    <row r="60" spans="1:74" ht="19.5" customHeight="1">
      <c r="A60" s="258"/>
      <c r="B60" s="259"/>
      <c r="C60" s="1011"/>
      <c r="D60" s="1011"/>
      <c r="E60" s="1011"/>
      <c r="F60" s="1011"/>
      <c r="G60" s="1011"/>
      <c r="H60" s="1011"/>
      <c r="I60" s="1011"/>
      <c r="J60" s="621"/>
      <c r="K60" s="1011"/>
      <c r="L60" s="1011"/>
      <c r="M60" s="1011"/>
      <c r="N60" s="1011"/>
      <c r="O60" s="1011"/>
      <c r="P60" s="1011"/>
      <c r="Q60" s="1011"/>
      <c r="R60" s="621"/>
      <c r="S60" s="1011"/>
      <c r="T60" s="1011"/>
      <c r="U60" s="1011"/>
      <c r="V60" s="1011"/>
      <c r="W60" s="1011"/>
      <c r="X60" s="1011"/>
      <c r="Y60" s="1011"/>
      <c r="Z60" s="621"/>
      <c r="AA60" s="1011"/>
      <c r="AB60" s="1011"/>
      <c r="AC60" s="1011"/>
      <c r="AD60" s="1011"/>
      <c r="AE60" s="1011"/>
      <c r="AF60" s="1011"/>
      <c r="AG60" s="1011"/>
      <c r="AH60" s="621"/>
      <c r="AI60" s="1011"/>
      <c r="AJ60" s="1011"/>
      <c r="AK60" s="1011"/>
      <c r="AL60" s="1011"/>
      <c r="AM60" s="1011"/>
      <c r="AN60" s="1011"/>
      <c r="AO60" s="1011"/>
      <c r="AP60" s="621"/>
      <c r="AQ60" s="1011"/>
      <c r="AR60" s="1011"/>
      <c r="AS60" s="1011"/>
      <c r="AT60" s="1011"/>
      <c r="AU60" s="1011"/>
      <c r="AV60" s="1011"/>
      <c r="AW60" s="1011"/>
      <c r="AX60" s="621"/>
      <c r="AY60" s="1011"/>
      <c r="AZ60" s="1011"/>
      <c r="BA60" s="1011"/>
      <c r="BB60" s="1011"/>
      <c r="BC60" s="1011"/>
      <c r="BD60" s="1011"/>
      <c r="BE60" s="1011"/>
      <c r="BF60" s="621"/>
      <c r="BG60" s="1011"/>
      <c r="BH60" s="1011"/>
      <c r="BI60" s="1011"/>
      <c r="BJ60" s="1011"/>
      <c r="BK60" s="1011"/>
      <c r="BL60" s="1011"/>
      <c r="BM60" s="1011"/>
      <c r="BN60" s="621"/>
      <c r="BO60" s="1012"/>
      <c r="BP60" s="1012"/>
      <c r="BQ60" s="1012"/>
      <c r="BR60" s="1012"/>
      <c r="BS60" s="1012"/>
      <c r="BT60" s="1012"/>
      <c r="BU60" s="1012"/>
      <c r="BV60" s="476"/>
    </row>
    <row r="61" spans="1:74" s="390" customFormat="1" ht="16.5">
      <c r="A61" s="589" t="s">
        <v>321</v>
      </c>
      <c r="B61" s="590" t="s">
        <v>654</v>
      </c>
      <c r="BV61" s="392"/>
    </row>
    <row r="62" spans="1:74" s="390" customFormat="1" ht="15.75">
      <c r="A62" s="589"/>
      <c r="B62" s="49" t="s">
        <v>655</v>
      </c>
      <c r="BV62" s="392"/>
    </row>
    <row r="63" spans="1:74" s="390" customFormat="1" ht="16.5">
      <c r="A63" s="123">
        <v>0</v>
      </c>
      <c r="B63" s="590" t="s">
        <v>656</v>
      </c>
      <c r="BV63" s="392"/>
    </row>
    <row r="64" spans="1:74" s="390" customFormat="1" ht="15.75">
      <c r="A64" s="165"/>
      <c r="B64" s="49" t="s">
        <v>657</v>
      </c>
      <c r="BV64" s="392"/>
    </row>
  </sheetData>
  <mergeCells count="590">
    <mergeCell ref="J17:K17"/>
    <mergeCell ref="J18:K18"/>
    <mergeCell ref="C18:I18"/>
    <mergeCell ref="BN15:BT15"/>
    <mergeCell ref="BN18:BT18"/>
    <mergeCell ref="BC18:BD18"/>
    <mergeCell ref="BE18:BK18"/>
    <mergeCell ref="BL18:BM18"/>
    <mergeCell ref="BE17:BK17"/>
    <mergeCell ref="BL17:BM17"/>
    <mergeCell ref="BU15:BV15"/>
    <mergeCell ref="C15:I15"/>
    <mergeCell ref="J15:K15"/>
    <mergeCell ref="AV15:BB15"/>
    <mergeCell ref="BC15:BD15"/>
    <mergeCell ref="BE15:BK15"/>
    <mergeCell ref="BL15:BM15"/>
    <mergeCell ref="BU18:BV18"/>
    <mergeCell ref="L15:R15"/>
    <mergeCell ref="S15:T15"/>
    <mergeCell ref="U15:AA15"/>
    <mergeCell ref="AB15:AC15"/>
    <mergeCell ref="AD15:AJ15"/>
    <mergeCell ref="AK15:AL15"/>
    <mergeCell ref="AM15:AS15"/>
    <mergeCell ref="AT15:AU15"/>
    <mergeCell ref="AV18:BB18"/>
    <mergeCell ref="BN27:BT27"/>
    <mergeCell ref="BU27:BV27"/>
    <mergeCell ref="L18:R18"/>
    <mergeCell ref="S18:T18"/>
    <mergeCell ref="U18:AA18"/>
    <mergeCell ref="AB18:AC18"/>
    <mergeCell ref="AD18:AJ18"/>
    <mergeCell ref="AK18:AL18"/>
    <mergeCell ref="AM18:AS18"/>
    <mergeCell ref="AT18:AU18"/>
    <mergeCell ref="AV27:BB27"/>
    <mergeCell ref="BC27:BD27"/>
    <mergeCell ref="BE27:BK27"/>
    <mergeCell ref="BL27:BM27"/>
    <mergeCell ref="AD27:AJ27"/>
    <mergeCell ref="AK27:AL27"/>
    <mergeCell ref="AM27:AS27"/>
    <mergeCell ref="AT27:AU27"/>
    <mergeCell ref="L27:R27"/>
    <mergeCell ref="S27:T27"/>
    <mergeCell ref="U27:AA27"/>
    <mergeCell ref="AB27:AC27"/>
    <mergeCell ref="C59:I59"/>
    <mergeCell ref="K59:Q59"/>
    <mergeCell ref="S59:Y59"/>
    <mergeCell ref="AA59:AG59"/>
    <mergeCell ref="AI59:AO59"/>
    <mergeCell ref="AQ59:AW59"/>
    <mergeCell ref="AY59:BE59"/>
    <mergeCell ref="BG59:BM59"/>
    <mergeCell ref="BO59:BU59"/>
    <mergeCell ref="BO57:BU57"/>
    <mergeCell ref="C58:I58"/>
    <mergeCell ref="K58:Q58"/>
    <mergeCell ref="S58:Y58"/>
    <mergeCell ref="AA58:AG58"/>
    <mergeCell ref="AI58:AO58"/>
    <mergeCell ref="AQ58:AW58"/>
    <mergeCell ref="AY58:BE58"/>
    <mergeCell ref="BG58:BM58"/>
    <mergeCell ref="BO58:BU58"/>
    <mergeCell ref="AI57:AO57"/>
    <mergeCell ref="AQ57:AW57"/>
    <mergeCell ref="AY57:BE57"/>
    <mergeCell ref="BG57:BM57"/>
    <mergeCell ref="C57:I57"/>
    <mergeCell ref="K57:Q57"/>
    <mergeCell ref="S57:Y57"/>
    <mergeCell ref="AA57:AG57"/>
    <mergeCell ref="BO53:BU53"/>
    <mergeCell ref="C60:I60"/>
    <mergeCell ref="K60:Q60"/>
    <mergeCell ref="S60:Y60"/>
    <mergeCell ref="AA60:AG60"/>
    <mergeCell ref="AI60:AO60"/>
    <mergeCell ref="AQ60:AW60"/>
    <mergeCell ref="AY60:BE60"/>
    <mergeCell ref="BG60:BM60"/>
    <mergeCell ref="BO60:BU60"/>
    <mergeCell ref="AI53:AO53"/>
    <mergeCell ref="AQ53:AW53"/>
    <mergeCell ref="AY53:BE53"/>
    <mergeCell ref="BG53:BM53"/>
    <mergeCell ref="C53:I53"/>
    <mergeCell ref="K53:Q53"/>
    <mergeCell ref="S53:Y53"/>
    <mergeCell ref="AA53:AG53"/>
    <mergeCell ref="BO44:BU44"/>
    <mergeCell ref="C41:I41"/>
    <mergeCell ref="K41:Q41"/>
    <mergeCell ref="S41:Y41"/>
    <mergeCell ref="AA41:AG41"/>
    <mergeCell ref="AI41:AO41"/>
    <mergeCell ref="AQ41:AW41"/>
    <mergeCell ref="AY41:BE41"/>
    <mergeCell ref="BG41:BM41"/>
    <mergeCell ref="BO41:BU41"/>
    <mergeCell ref="AI44:AO44"/>
    <mergeCell ref="AQ44:AW44"/>
    <mergeCell ref="AY44:BE44"/>
    <mergeCell ref="BG44:BM44"/>
    <mergeCell ref="C44:I44"/>
    <mergeCell ref="K44:Q44"/>
    <mergeCell ref="S44:Y44"/>
    <mergeCell ref="AA44:AG44"/>
    <mergeCell ref="BE34:BK34"/>
    <mergeCell ref="BL34:BM34"/>
    <mergeCell ref="BN34:BT34"/>
    <mergeCell ref="BU34:BV34"/>
    <mergeCell ref="AM34:AS34"/>
    <mergeCell ref="AT34:AU34"/>
    <mergeCell ref="AV34:BB34"/>
    <mergeCell ref="BC34:BD34"/>
    <mergeCell ref="U34:AA34"/>
    <mergeCell ref="AB34:AC34"/>
    <mergeCell ref="AD34:AJ34"/>
    <mergeCell ref="AK34:AL34"/>
    <mergeCell ref="C34:I34"/>
    <mergeCell ref="J34:K34"/>
    <mergeCell ref="L34:R34"/>
    <mergeCell ref="S34:T34"/>
    <mergeCell ref="BE35:BK35"/>
    <mergeCell ref="BL35:BM35"/>
    <mergeCell ref="BN35:BT35"/>
    <mergeCell ref="BU35:BV35"/>
    <mergeCell ref="AM35:AS35"/>
    <mergeCell ref="AT35:AU35"/>
    <mergeCell ref="AV35:BB35"/>
    <mergeCell ref="BC35:BD35"/>
    <mergeCell ref="U35:AA35"/>
    <mergeCell ref="AB35:AC35"/>
    <mergeCell ref="AD35:AJ35"/>
    <mergeCell ref="AK35:AL35"/>
    <mergeCell ref="C35:I35"/>
    <mergeCell ref="J35:K35"/>
    <mergeCell ref="L35:R35"/>
    <mergeCell ref="S35:T35"/>
    <mergeCell ref="BE33:BK33"/>
    <mergeCell ref="BL33:BM33"/>
    <mergeCell ref="BN33:BT33"/>
    <mergeCell ref="BU33:BV33"/>
    <mergeCell ref="AM33:AS33"/>
    <mergeCell ref="AT33:AU33"/>
    <mergeCell ref="AV33:BB33"/>
    <mergeCell ref="BC33:BD33"/>
    <mergeCell ref="U33:AA33"/>
    <mergeCell ref="AB33:AC33"/>
    <mergeCell ref="AD33:AJ33"/>
    <mergeCell ref="AK33:AL33"/>
    <mergeCell ref="C33:I33"/>
    <mergeCell ref="J33:K33"/>
    <mergeCell ref="L33:R33"/>
    <mergeCell ref="S33:T33"/>
    <mergeCell ref="BE32:BK32"/>
    <mergeCell ref="BL32:BM32"/>
    <mergeCell ref="BN32:BT32"/>
    <mergeCell ref="BU32:BV32"/>
    <mergeCell ref="AM32:AS32"/>
    <mergeCell ref="AT32:AU32"/>
    <mergeCell ref="AV32:BB32"/>
    <mergeCell ref="BC32:BD32"/>
    <mergeCell ref="BN31:BT31"/>
    <mergeCell ref="BU31:BV31"/>
    <mergeCell ref="C32:I32"/>
    <mergeCell ref="J32:K32"/>
    <mergeCell ref="L32:R32"/>
    <mergeCell ref="S32:T32"/>
    <mergeCell ref="U32:AA32"/>
    <mergeCell ref="AB32:AC32"/>
    <mergeCell ref="AD32:AJ32"/>
    <mergeCell ref="AK32:AL32"/>
    <mergeCell ref="AV31:BB31"/>
    <mergeCell ref="BC31:BD31"/>
    <mergeCell ref="BE31:BK31"/>
    <mergeCell ref="BL31:BM31"/>
    <mergeCell ref="AD31:AJ31"/>
    <mergeCell ref="AK31:AL31"/>
    <mergeCell ref="AM31:AS31"/>
    <mergeCell ref="AT31:AU31"/>
    <mergeCell ref="L31:R31"/>
    <mergeCell ref="S31:T31"/>
    <mergeCell ref="U31:AA31"/>
    <mergeCell ref="AB31:AC31"/>
    <mergeCell ref="BO37:BV37"/>
    <mergeCell ref="AI38:AP38"/>
    <mergeCell ref="AQ38:AX38"/>
    <mergeCell ref="AD29:AJ29"/>
    <mergeCell ref="AY38:BF38"/>
    <mergeCell ref="BG38:BN38"/>
    <mergeCell ref="BO38:BV38"/>
    <mergeCell ref="BU29:BV29"/>
    <mergeCell ref="BO39:BV39"/>
    <mergeCell ref="AI39:AP39"/>
    <mergeCell ref="AQ39:AX39"/>
    <mergeCell ref="AY39:BF39"/>
    <mergeCell ref="BG39:BN39"/>
    <mergeCell ref="C39:J39"/>
    <mergeCell ref="K39:R39"/>
    <mergeCell ref="S39:Z39"/>
    <mergeCell ref="AA39:AH39"/>
    <mergeCell ref="C38:J38"/>
    <mergeCell ref="K38:R38"/>
    <mergeCell ref="S38:Z38"/>
    <mergeCell ref="AA38:AH38"/>
    <mergeCell ref="A36:B39"/>
    <mergeCell ref="C36:BV36"/>
    <mergeCell ref="C37:J37"/>
    <mergeCell ref="K37:R37"/>
    <mergeCell ref="S37:Z37"/>
    <mergeCell ref="AA37:AH37"/>
    <mergeCell ref="AI37:AP37"/>
    <mergeCell ref="AQ37:AX37"/>
    <mergeCell ref="AY37:BF37"/>
    <mergeCell ref="BG37:BN37"/>
    <mergeCell ref="AM13:AU13"/>
    <mergeCell ref="AV13:BD13"/>
    <mergeCell ref="BE13:BM13"/>
    <mergeCell ref="BN13:BV13"/>
    <mergeCell ref="BU28:BV28"/>
    <mergeCell ref="BC29:BD29"/>
    <mergeCell ref="C13:K13"/>
    <mergeCell ref="L13:T13"/>
    <mergeCell ref="U13:AC13"/>
    <mergeCell ref="AD13:AL13"/>
    <mergeCell ref="BE29:BK29"/>
    <mergeCell ref="BL29:BM29"/>
    <mergeCell ref="BN29:BT29"/>
    <mergeCell ref="AV29:BB29"/>
    <mergeCell ref="AM12:AU12"/>
    <mergeCell ref="AV12:BD12"/>
    <mergeCell ref="BE12:BM12"/>
    <mergeCell ref="BN12:BV12"/>
    <mergeCell ref="C12:K12"/>
    <mergeCell ref="L12:T12"/>
    <mergeCell ref="U12:AC12"/>
    <mergeCell ref="AD12:AL12"/>
    <mergeCell ref="A10:B13"/>
    <mergeCell ref="C10:BV10"/>
    <mergeCell ref="C11:K11"/>
    <mergeCell ref="L11:T11"/>
    <mergeCell ref="U11:AC11"/>
    <mergeCell ref="AD11:AL11"/>
    <mergeCell ref="AM11:AU11"/>
    <mergeCell ref="AV11:BD11"/>
    <mergeCell ref="BE11:BM11"/>
    <mergeCell ref="BN11:BV11"/>
    <mergeCell ref="L29:R29"/>
    <mergeCell ref="AK29:AL29"/>
    <mergeCell ref="AT29:AU29"/>
    <mergeCell ref="AM29:AS29"/>
    <mergeCell ref="AB29:AC29"/>
    <mergeCell ref="U29:AA29"/>
    <mergeCell ref="S29:T29"/>
    <mergeCell ref="C29:I29"/>
    <mergeCell ref="J29:K29"/>
    <mergeCell ref="C30:I30"/>
    <mergeCell ref="J30:K30"/>
    <mergeCell ref="C31:I31"/>
    <mergeCell ref="J31:K31"/>
    <mergeCell ref="BO52:BU52"/>
    <mergeCell ref="C54:I54"/>
    <mergeCell ref="K54:Q54"/>
    <mergeCell ref="S54:Y54"/>
    <mergeCell ref="AA54:AG54"/>
    <mergeCell ref="AI54:AO54"/>
    <mergeCell ref="AQ54:AW54"/>
    <mergeCell ref="AY54:BE54"/>
    <mergeCell ref="BG54:BM54"/>
    <mergeCell ref="BO54:BU54"/>
    <mergeCell ref="AI52:AO52"/>
    <mergeCell ref="AQ52:AW52"/>
    <mergeCell ref="AY52:BE52"/>
    <mergeCell ref="BG52:BM52"/>
    <mergeCell ref="C52:I52"/>
    <mergeCell ref="K52:Q52"/>
    <mergeCell ref="S52:Y52"/>
    <mergeCell ref="AA52:AG52"/>
    <mergeCell ref="BO50:BU50"/>
    <mergeCell ref="C51:I51"/>
    <mergeCell ref="K51:Q51"/>
    <mergeCell ref="S51:Y51"/>
    <mergeCell ref="AA51:AG51"/>
    <mergeCell ref="AI51:AO51"/>
    <mergeCell ref="AQ51:AW51"/>
    <mergeCell ref="AY51:BE51"/>
    <mergeCell ref="BG51:BM51"/>
    <mergeCell ref="BO51:BU51"/>
    <mergeCell ref="AI50:AO50"/>
    <mergeCell ref="AQ50:AW50"/>
    <mergeCell ref="AY50:BE50"/>
    <mergeCell ref="BG50:BM50"/>
    <mergeCell ref="C50:I50"/>
    <mergeCell ref="K50:Q50"/>
    <mergeCell ref="S50:Y50"/>
    <mergeCell ref="AA50:AG50"/>
    <mergeCell ref="BO48:BU48"/>
    <mergeCell ref="C49:I49"/>
    <mergeCell ref="K49:Q49"/>
    <mergeCell ref="S49:Y49"/>
    <mergeCell ref="AA49:AG49"/>
    <mergeCell ref="AI49:AO49"/>
    <mergeCell ref="AQ49:AW49"/>
    <mergeCell ref="AY49:BE49"/>
    <mergeCell ref="BG49:BM49"/>
    <mergeCell ref="BO49:BU49"/>
    <mergeCell ref="AI48:AO48"/>
    <mergeCell ref="AQ48:AW48"/>
    <mergeCell ref="AY48:BE48"/>
    <mergeCell ref="BG48:BM48"/>
    <mergeCell ref="C48:I48"/>
    <mergeCell ref="K48:Q48"/>
    <mergeCell ref="S48:Y48"/>
    <mergeCell ref="AA48:AG48"/>
    <mergeCell ref="BO46:BU46"/>
    <mergeCell ref="C47:I47"/>
    <mergeCell ref="K47:Q47"/>
    <mergeCell ref="S47:Y47"/>
    <mergeCell ref="AA47:AG47"/>
    <mergeCell ref="AI47:AO47"/>
    <mergeCell ref="AQ47:AW47"/>
    <mergeCell ref="AY47:BE47"/>
    <mergeCell ref="BG47:BM47"/>
    <mergeCell ref="BO47:BU47"/>
    <mergeCell ref="AI46:AO46"/>
    <mergeCell ref="AQ46:AW46"/>
    <mergeCell ref="AY46:BE46"/>
    <mergeCell ref="BG46:BM46"/>
    <mergeCell ref="C46:I46"/>
    <mergeCell ref="K46:Q46"/>
    <mergeCell ref="S46:Y46"/>
    <mergeCell ref="AA46:AG46"/>
    <mergeCell ref="AQ45:AW45"/>
    <mergeCell ref="AY45:BE45"/>
    <mergeCell ref="BG45:BM45"/>
    <mergeCell ref="BO45:BU45"/>
    <mergeCell ref="C45:I45"/>
    <mergeCell ref="K45:Q45"/>
    <mergeCell ref="S45:Y45"/>
    <mergeCell ref="AA45:AG45"/>
    <mergeCell ref="BO42:BU42"/>
    <mergeCell ref="C43:I43"/>
    <mergeCell ref="K43:Q43"/>
    <mergeCell ref="S43:Y43"/>
    <mergeCell ref="AA43:AG43"/>
    <mergeCell ref="AI43:AO43"/>
    <mergeCell ref="AQ43:AW43"/>
    <mergeCell ref="AY43:BE43"/>
    <mergeCell ref="BG43:BM43"/>
    <mergeCell ref="BO43:BU43"/>
    <mergeCell ref="AY40:BF40"/>
    <mergeCell ref="BG40:BN40"/>
    <mergeCell ref="BO40:BV40"/>
    <mergeCell ref="C42:I42"/>
    <mergeCell ref="K42:Q42"/>
    <mergeCell ref="S42:Y42"/>
    <mergeCell ref="AA42:AG42"/>
    <mergeCell ref="AQ42:AW42"/>
    <mergeCell ref="AY42:BE42"/>
    <mergeCell ref="BG42:BM42"/>
    <mergeCell ref="A40:B40"/>
    <mergeCell ref="C40:J40"/>
    <mergeCell ref="K40:R40"/>
    <mergeCell ref="S40:Z40"/>
    <mergeCell ref="BN28:BT28"/>
    <mergeCell ref="AV28:BB28"/>
    <mergeCell ref="BC28:BD28"/>
    <mergeCell ref="BE28:BK28"/>
    <mergeCell ref="BL28:BM28"/>
    <mergeCell ref="AD28:AJ28"/>
    <mergeCell ref="AK28:AL28"/>
    <mergeCell ref="AM28:AS28"/>
    <mergeCell ref="AT28:AU28"/>
    <mergeCell ref="L28:R28"/>
    <mergeCell ref="S28:T28"/>
    <mergeCell ref="U28:AA28"/>
    <mergeCell ref="AB28:AC28"/>
    <mergeCell ref="C27:I27"/>
    <mergeCell ref="J27:K27"/>
    <mergeCell ref="C28:I28"/>
    <mergeCell ref="J28:K28"/>
    <mergeCell ref="BE26:BK26"/>
    <mergeCell ref="BL26:BM26"/>
    <mergeCell ref="BN26:BT26"/>
    <mergeCell ref="BU26:BV26"/>
    <mergeCell ref="AM26:AS26"/>
    <mergeCell ref="AT26:AU26"/>
    <mergeCell ref="AV26:BB26"/>
    <mergeCell ref="BC26:BD26"/>
    <mergeCell ref="U26:AA26"/>
    <mergeCell ref="AB26:AC26"/>
    <mergeCell ref="AD26:AJ26"/>
    <mergeCell ref="AK26:AL26"/>
    <mergeCell ref="C26:I26"/>
    <mergeCell ref="J26:K26"/>
    <mergeCell ref="L26:R26"/>
    <mergeCell ref="S26:T26"/>
    <mergeCell ref="BE25:BK25"/>
    <mergeCell ref="BL25:BM25"/>
    <mergeCell ref="BN25:BT25"/>
    <mergeCell ref="BU25:BV25"/>
    <mergeCell ref="AM25:AS25"/>
    <mergeCell ref="AT25:AU25"/>
    <mergeCell ref="AV25:BB25"/>
    <mergeCell ref="BC25:BD25"/>
    <mergeCell ref="U25:AA25"/>
    <mergeCell ref="AB25:AC25"/>
    <mergeCell ref="AD25:AJ25"/>
    <mergeCell ref="AK25:AL25"/>
    <mergeCell ref="C25:I25"/>
    <mergeCell ref="J25:K25"/>
    <mergeCell ref="L25:R25"/>
    <mergeCell ref="S25:T25"/>
    <mergeCell ref="BE24:BK24"/>
    <mergeCell ref="BL24:BM24"/>
    <mergeCell ref="BN24:BT24"/>
    <mergeCell ref="BU24:BV24"/>
    <mergeCell ref="AM24:AS24"/>
    <mergeCell ref="AT24:AU24"/>
    <mergeCell ref="AV24:BB24"/>
    <mergeCell ref="BC24:BD24"/>
    <mergeCell ref="U24:AA24"/>
    <mergeCell ref="AB24:AC24"/>
    <mergeCell ref="AD24:AJ24"/>
    <mergeCell ref="AK24:AL24"/>
    <mergeCell ref="C24:I24"/>
    <mergeCell ref="J24:K24"/>
    <mergeCell ref="L24:R24"/>
    <mergeCell ref="S24:T24"/>
    <mergeCell ref="BE23:BK23"/>
    <mergeCell ref="BL23:BM23"/>
    <mergeCell ref="BN23:BT23"/>
    <mergeCell ref="BU23:BV23"/>
    <mergeCell ref="AM23:AS23"/>
    <mergeCell ref="AT23:AU23"/>
    <mergeCell ref="AV23:BB23"/>
    <mergeCell ref="BC23:BD23"/>
    <mergeCell ref="U23:AA23"/>
    <mergeCell ref="AB23:AC23"/>
    <mergeCell ref="AD23:AJ23"/>
    <mergeCell ref="AK23:AL23"/>
    <mergeCell ref="C23:I23"/>
    <mergeCell ref="J23:K23"/>
    <mergeCell ref="L23:R23"/>
    <mergeCell ref="S23:T23"/>
    <mergeCell ref="BE22:BK22"/>
    <mergeCell ref="BL22:BM22"/>
    <mergeCell ref="BN22:BT22"/>
    <mergeCell ref="BU22:BV22"/>
    <mergeCell ref="AM22:AS22"/>
    <mergeCell ref="AT22:AU22"/>
    <mergeCell ref="AV22:BB22"/>
    <mergeCell ref="BC22:BD22"/>
    <mergeCell ref="U22:AA22"/>
    <mergeCell ref="AB22:AC22"/>
    <mergeCell ref="AD22:AJ22"/>
    <mergeCell ref="AK22:AL22"/>
    <mergeCell ref="C22:I22"/>
    <mergeCell ref="J22:K22"/>
    <mergeCell ref="L22:R22"/>
    <mergeCell ref="S22:T22"/>
    <mergeCell ref="BE21:BK21"/>
    <mergeCell ref="BL21:BM21"/>
    <mergeCell ref="BN21:BT21"/>
    <mergeCell ref="BU21:BV21"/>
    <mergeCell ref="AM21:AS21"/>
    <mergeCell ref="AT21:AU21"/>
    <mergeCell ref="AV21:BB21"/>
    <mergeCell ref="BC21:BD21"/>
    <mergeCell ref="U21:AA21"/>
    <mergeCell ref="AB21:AC21"/>
    <mergeCell ref="AD21:AJ21"/>
    <mergeCell ref="AK21:AL21"/>
    <mergeCell ref="C21:I21"/>
    <mergeCell ref="J21:K21"/>
    <mergeCell ref="L21:R21"/>
    <mergeCell ref="S21:T21"/>
    <mergeCell ref="BE20:BK20"/>
    <mergeCell ref="BL20:BM20"/>
    <mergeCell ref="BN20:BT20"/>
    <mergeCell ref="BU20:BV20"/>
    <mergeCell ref="AM20:AS20"/>
    <mergeCell ref="AT20:AU20"/>
    <mergeCell ref="AV20:BB20"/>
    <mergeCell ref="BC20:BD20"/>
    <mergeCell ref="U20:AA20"/>
    <mergeCell ref="AB20:AC20"/>
    <mergeCell ref="AD20:AJ20"/>
    <mergeCell ref="AK20:AL20"/>
    <mergeCell ref="C20:I20"/>
    <mergeCell ref="J20:K20"/>
    <mergeCell ref="L20:R20"/>
    <mergeCell ref="S20:T20"/>
    <mergeCell ref="BE19:BK19"/>
    <mergeCell ref="BL19:BM19"/>
    <mergeCell ref="BN19:BT19"/>
    <mergeCell ref="BU19:BV19"/>
    <mergeCell ref="AM19:AS19"/>
    <mergeCell ref="AT19:AU19"/>
    <mergeCell ref="AV19:BB19"/>
    <mergeCell ref="BC19:BD19"/>
    <mergeCell ref="U19:AA19"/>
    <mergeCell ref="AB19:AC19"/>
    <mergeCell ref="AD19:AJ19"/>
    <mergeCell ref="AK19:AL19"/>
    <mergeCell ref="C19:I19"/>
    <mergeCell ref="J19:K19"/>
    <mergeCell ref="L19:R19"/>
    <mergeCell ref="S19:T19"/>
    <mergeCell ref="BN17:BT17"/>
    <mergeCell ref="BU17:BV17"/>
    <mergeCell ref="AM17:AS17"/>
    <mergeCell ref="AT17:AU17"/>
    <mergeCell ref="AV17:BB17"/>
    <mergeCell ref="BC17:BD17"/>
    <mergeCell ref="BL16:BM16"/>
    <mergeCell ref="BN16:BT16"/>
    <mergeCell ref="BU16:BV16"/>
    <mergeCell ref="C17:I17"/>
    <mergeCell ref="L17:R17"/>
    <mergeCell ref="S17:T17"/>
    <mergeCell ref="U17:AA17"/>
    <mergeCell ref="AB17:AC17"/>
    <mergeCell ref="AD17:AJ17"/>
    <mergeCell ref="AK17:AL17"/>
    <mergeCell ref="AT16:AU16"/>
    <mergeCell ref="AV16:BB16"/>
    <mergeCell ref="BC16:BD16"/>
    <mergeCell ref="BE16:BK16"/>
    <mergeCell ref="BN14:BV14"/>
    <mergeCell ref="C16:I16"/>
    <mergeCell ref="J16:K16"/>
    <mergeCell ref="L16:R16"/>
    <mergeCell ref="S16:T16"/>
    <mergeCell ref="U16:AA16"/>
    <mergeCell ref="AB16:AC16"/>
    <mergeCell ref="AD16:AJ16"/>
    <mergeCell ref="AK16:AL16"/>
    <mergeCell ref="AM16:AS16"/>
    <mergeCell ref="AD14:AL14"/>
    <mergeCell ref="AM14:AU14"/>
    <mergeCell ref="AV14:BD14"/>
    <mergeCell ref="BE14:BM14"/>
    <mergeCell ref="A14:B14"/>
    <mergeCell ref="C14:K14"/>
    <mergeCell ref="L14:T14"/>
    <mergeCell ref="U14:AC14"/>
    <mergeCell ref="C55:I55"/>
    <mergeCell ref="K55:Q55"/>
    <mergeCell ref="S55:Y55"/>
    <mergeCell ref="AA55:AG55"/>
    <mergeCell ref="BO55:BU55"/>
    <mergeCell ref="AI55:AO55"/>
    <mergeCell ref="AQ55:AW55"/>
    <mergeCell ref="AY55:BE55"/>
    <mergeCell ref="BG55:BM55"/>
    <mergeCell ref="AM30:AS30"/>
    <mergeCell ref="AI56:AO56"/>
    <mergeCell ref="L30:R30"/>
    <mergeCell ref="S30:T30"/>
    <mergeCell ref="U30:AA30"/>
    <mergeCell ref="AB30:AC30"/>
    <mergeCell ref="AQ40:AX40"/>
    <mergeCell ref="AI45:AO45"/>
    <mergeCell ref="BC30:BD30"/>
    <mergeCell ref="BE30:BK30"/>
    <mergeCell ref="AK30:AL30"/>
    <mergeCell ref="AA40:AH40"/>
    <mergeCell ref="AI40:AP40"/>
    <mergeCell ref="AI42:AO42"/>
    <mergeCell ref="BU30:BV30"/>
    <mergeCell ref="AT30:AU30"/>
    <mergeCell ref="AV30:BB30"/>
    <mergeCell ref="C56:I56"/>
    <mergeCell ref="K56:Q56"/>
    <mergeCell ref="S56:Y56"/>
    <mergeCell ref="AA56:AG56"/>
    <mergeCell ref="AQ56:AW56"/>
    <mergeCell ref="AY56:BE56"/>
    <mergeCell ref="BG56:BM56"/>
    <mergeCell ref="BO56:BU56"/>
    <mergeCell ref="AD30:AJ30"/>
    <mergeCell ref="BN30:BT30"/>
    <mergeCell ref="BL30:BM30"/>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DSII</dc:creator>
  <cp:keywords/>
  <dc:description/>
  <cp:lastModifiedBy>Tam</cp:lastModifiedBy>
  <cp:lastPrinted>2001-06-26T08:04:01Z</cp:lastPrinted>
  <dcterms:created xsi:type="dcterms:W3CDTF">2001-01-31T04:39:19Z</dcterms:created>
  <dcterms:modified xsi:type="dcterms:W3CDTF">2007-06-06T06:40:46Z</dcterms:modified>
  <cp:category/>
  <cp:version/>
  <cp:contentType/>
  <cp:contentStatus/>
</cp:coreProperties>
</file>